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3"/>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C14" i="9"/>
  <c r="C18" i="10"/>
  <c r="G20" i="9" l="1"/>
  <c r="G17"/>
  <c r="C11"/>
  <c r="G30"/>
  <c r="G22"/>
  <c r="C10"/>
  <c r="G23"/>
  <c r="G32"/>
  <c r="B3" i="4"/>
  <c r="I47" s="1"/>
  <c r="C13" i="9"/>
  <c r="G24"/>
  <c r="G28"/>
  <c r="H52" i="4"/>
  <c r="G18" i="9"/>
  <c r="C12"/>
  <c r="G29"/>
  <c r="J37"/>
  <c r="L41" s="1"/>
  <c r="L46" s="1"/>
  <c r="G26"/>
  <c r="G19"/>
  <c r="H42" i="4"/>
  <c r="G19"/>
  <c r="B70" i="9" s="1"/>
  <c r="G90" i="4"/>
  <c r="H44"/>
  <c r="I84"/>
  <c r="A14"/>
  <c r="J14" s="1"/>
  <c r="G57"/>
  <c r="B108" i="9" s="1"/>
  <c r="C36" i="4"/>
  <c r="C40"/>
  <c r="A1" i="10"/>
  <c r="A52" i="4"/>
  <c r="J52" s="1"/>
  <c r="E58"/>
  <c r="I109" i="9" s="1"/>
  <c r="I2" i="4"/>
  <c r="P41" i="9"/>
  <c r="P46" s="1"/>
  <c r="E78" i="4"/>
  <c r="E84"/>
  <c r="I78"/>
  <c r="I88"/>
  <c r="I54"/>
  <c r="D15"/>
  <c r="A66" i="9" s="1"/>
  <c r="H47" i="4"/>
  <c r="I63"/>
  <c r="D21"/>
  <c r="A72" i="9" s="1"/>
  <c r="H65" i="4"/>
  <c r="C15"/>
  <c r="I62"/>
  <c r="A49"/>
  <c r="J49" s="1"/>
  <c r="I77"/>
  <c r="E4"/>
  <c r="I55" i="9" s="1"/>
  <c r="H94" i="4"/>
  <c r="G74"/>
  <c r="G20"/>
  <c r="B71" i="9" s="1"/>
  <c r="G91" i="4"/>
  <c r="I19"/>
  <c r="E79"/>
  <c r="C66"/>
  <c r="E7"/>
  <c r="I58" i="9" s="1"/>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G88" s="1"/>
  <c r="A31" i="4"/>
  <c r="J31" s="1"/>
  <c r="E66"/>
  <c r="I117" i="9" s="1"/>
  <c r="E49" i="4"/>
  <c r="I100" i="9" s="1"/>
  <c r="D17" i="4"/>
  <c r="A68" i="9" s="1"/>
  <c r="D68" s="1"/>
  <c r="I76" i="4"/>
  <c r="E18"/>
  <c r="I69" i="9" s="1"/>
  <c r="D47" i="4"/>
  <c r="A98" i="9" s="1"/>
  <c r="D87" i="4"/>
  <c r="E80"/>
  <c r="I12"/>
  <c r="I73"/>
  <c r="G93"/>
  <c r="A70"/>
  <c r="A39"/>
  <c r="J39" s="1"/>
  <c r="A87"/>
  <c r="J87" s="1"/>
  <c r="C76"/>
  <c r="A43"/>
  <c r="J43" s="1"/>
  <c r="C73"/>
  <c r="E88"/>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E91"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82"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F59" s="1"/>
  <c r="H75" i="4"/>
  <c r="I45"/>
  <c r="G11"/>
  <c r="B62" i="9" s="1"/>
  <c r="D60" i="4"/>
  <c r="A111" i="9" s="1"/>
  <c r="C111" s="1"/>
  <c r="G87" i="4"/>
  <c r="A83"/>
  <c r="J83" s="1"/>
  <c r="C84"/>
  <c r="G18"/>
  <c r="B69" i="9" s="1"/>
  <c r="D11" i="4"/>
  <c r="A62" i="9" s="1"/>
  <c r="E33" i="4"/>
  <c r="I84" i="9" s="1"/>
  <c r="E86" i="4"/>
  <c r="G7"/>
  <c r="B58" i="9" s="1"/>
  <c r="C38" i="4"/>
  <c r="E62"/>
  <c r="I113" i="9" s="1"/>
  <c r="G37" i="4"/>
  <c r="B88" i="9" s="1"/>
  <c r="I13" i="4"/>
  <c r="H26"/>
  <c r="I74"/>
  <c r="I56"/>
  <c r="D30"/>
  <c r="A81" i="9" s="1"/>
  <c r="C81"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101" s="1"/>
  <c r="G54" i="4"/>
  <c r="B105" i="9" s="1"/>
  <c r="C75" i="4"/>
  <c r="C93"/>
  <c r="A13"/>
  <c r="J13" s="1"/>
  <c r="D20"/>
  <c r="A71" i="9" s="1"/>
  <c r="H43" i="4"/>
  <c r="D64"/>
  <c r="A115" i="9" s="1"/>
  <c r="D32" i="4"/>
  <c r="A83" i="9" s="1"/>
  <c r="F83"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J42"/>
  <c r="G21"/>
  <c r="G31"/>
  <c r="G25"/>
  <c r="G27"/>
  <c r="L40"/>
  <c r="D39" s="1"/>
  <c r="A1" i="11"/>
  <c r="J83" i="9"/>
  <c r="C82"/>
  <c r="E82"/>
  <c r="F82"/>
  <c r="G82"/>
  <c r="J82"/>
  <c r="C90"/>
  <c r="J90"/>
  <c r="E90"/>
  <c r="D90"/>
  <c r="G90"/>
  <c r="F90"/>
  <c r="C115"/>
  <c r="J115"/>
  <c r="G115"/>
  <c r="E115"/>
  <c r="D115"/>
  <c r="H115" s="1"/>
  <c r="F115"/>
  <c r="F55"/>
  <c r="J55"/>
  <c r="K55" s="1"/>
  <c r="D55"/>
  <c r="G55"/>
  <c r="E55"/>
  <c r="C55"/>
  <c r="J61"/>
  <c r="K61" s="1"/>
  <c r="F61"/>
  <c r="G61"/>
  <c r="D61"/>
  <c r="E61"/>
  <c r="C61"/>
  <c r="G65"/>
  <c r="J65"/>
  <c r="C65"/>
  <c r="D65"/>
  <c r="F65"/>
  <c r="E65"/>
  <c r="D69"/>
  <c r="J69"/>
  <c r="K69" s="1"/>
  <c r="C69"/>
  <c r="G69"/>
  <c r="F69"/>
  <c r="E69"/>
  <c r="G98"/>
  <c r="C98"/>
  <c r="E98"/>
  <c r="J98"/>
  <c r="K98" s="1"/>
  <c r="F98"/>
  <c r="D98"/>
  <c r="H98" s="1"/>
  <c r="C101"/>
  <c r="J66"/>
  <c r="G66"/>
  <c r="J108"/>
  <c r="K108" s="1"/>
  <c r="F108"/>
  <c r="C114"/>
  <c r="F114"/>
  <c r="F76"/>
  <c r="C106"/>
  <c r="G106"/>
  <c r="C109"/>
  <c r="E109"/>
  <c r="J40" i="4"/>
  <c r="L41"/>
  <c r="L87"/>
  <c r="J86"/>
  <c r="E72" i="9"/>
  <c r="D72"/>
  <c r="F72"/>
  <c r="E68"/>
  <c r="J73"/>
  <c r="E73"/>
  <c r="D66"/>
  <c r="J105"/>
  <c r="F66"/>
  <c r="E71"/>
  <c r="D108"/>
  <c r="E93"/>
  <c r="J16" i="4"/>
  <c r="J4"/>
  <c r="J32"/>
  <c r="C66" i="9"/>
  <c r="F93"/>
  <c r="D105"/>
  <c r="L63" i="4"/>
  <c r="J62"/>
  <c r="F117" i="9"/>
  <c r="C117"/>
  <c r="E117"/>
  <c r="G117"/>
  <c r="J36" i="4"/>
  <c r="E114" i="9"/>
  <c r="G114"/>
  <c r="L15" i="4"/>
  <c r="D114" i="9"/>
  <c r="G86"/>
  <c r="J113"/>
  <c r="K113" s="1"/>
  <c r="G93"/>
  <c r="C113"/>
  <c r="G100"/>
  <c r="E66"/>
  <c r="D71"/>
  <c r="G108"/>
  <c r="C105"/>
  <c r="C93"/>
  <c r="L95" i="4"/>
  <c r="J107" i="9"/>
  <c r="K107" s="1"/>
  <c r="C107"/>
  <c r="D107"/>
  <c r="E104"/>
  <c r="C104"/>
  <c r="D70"/>
  <c r="G70"/>
  <c r="D110"/>
  <c r="C110"/>
  <c r="J110"/>
  <c r="G105"/>
  <c r="L11" i="4"/>
  <c r="D93" i="9"/>
  <c r="H53" i="4"/>
  <c r="A27"/>
  <c r="J27" s="1"/>
  <c r="C39"/>
  <c r="A68"/>
  <c r="E37"/>
  <c r="I88" i="9" s="1"/>
  <c r="C7" i="4"/>
  <c r="E32"/>
  <c r="I83" i="9"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H22"/>
  <c r="H72"/>
  <c r="E31"/>
  <c r="I82" i="9"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C45" l="1"/>
  <c r="E23"/>
  <c r="I74" i="9" s="1"/>
  <c r="K82"/>
  <c r="H93"/>
  <c r="L53" i="4"/>
  <c r="C91" i="9"/>
  <c r="D111"/>
  <c r="C83"/>
  <c r="I44"/>
  <c r="G43" s="1"/>
  <c r="J41"/>
  <c r="N41"/>
  <c r="N46" s="1"/>
  <c r="N40"/>
  <c r="E39" s="1"/>
  <c r="I39"/>
  <c r="J40"/>
  <c r="P40"/>
  <c r="F39" s="1"/>
  <c r="H66"/>
  <c r="K83"/>
  <c r="E88"/>
  <c r="G68"/>
  <c r="G59"/>
  <c r="F101"/>
  <c r="D83"/>
  <c r="G83"/>
  <c r="H114"/>
  <c r="F91"/>
  <c r="E101"/>
  <c r="D101"/>
  <c r="H101" s="1"/>
  <c r="H69"/>
  <c r="E83"/>
  <c r="K66"/>
  <c r="K110"/>
  <c r="K105"/>
  <c r="J101"/>
  <c r="K101" s="1"/>
  <c r="K73"/>
  <c r="H111"/>
  <c r="H110"/>
  <c r="L45"/>
  <c r="D44" s="1"/>
  <c r="N45"/>
  <c r="E44" s="1"/>
  <c r="J45"/>
  <c r="P45"/>
  <c r="F44" s="1"/>
  <c r="L25" i="4"/>
  <c r="J24"/>
  <c r="J80" i="9"/>
  <c r="E80"/>
  <c r="F80"/>
  <c r="G80"/>
  <c r="C80"/>
  <c r="D80"/>
  <c r="H80" s="1"/>
  <c r="L47" i="4"/>
  <c r="J46"/>
  <c r="F71" i="9"/>
  <c r="C71"/>
  <c r="H71" s="1"/>
  <c r="J71"/>
  <c r="K71" s="1"/>
  <c r="G71"/>
  <c r="J74" i="4"/>
  <c r="L75"/>
  <c r="L39"/>
  <c r="J38"/>
  <c r="E62" i="9"/>
  <c r="J62"/>
  <c r="K62" s="1"/>
  <c r="G62"/>
  <c r="F62"/>
  <c r="C62"/>
  <c r="D62"/>
  <c r="H62" s="1"/>
  <c r="J104"/>
  <c r="K104" s="1"/>
  <c r="D104"/>
  <c r="H104" s="1"/>
  <c r="F104"/>
  <c r="G104"/>
  <c r="L91" i="4"/>
  <c r="J90"/>
  <c r="E110" i="9"/>
  <c r="F110"/>
  <c r="G110"/>
  <c r="F109"/>
  <c r="J109"/>
  <c r="K109" s="1"/>
  <c r="D109"/>
  <c r="H109" s="1"/>
  <c r="G109"/>
  <c r="D79"/>
  <c r="H79" s="1"/>
  <c r="C79"/>
  <c r="F79"/>
  <c r="G79"/>
  <c r="J79"/>
  <c r="K79" s="1"/>
  <c r="E79"/>
  <c r="L27" i="4"/>
  <c r="J26"/>
  <c r="J117" i="9"/>
  <c r="K117" s="1"/>
  <c r="D117"/>
  <c r="H61"/>
  <c r="H82"/>
  <c r="H83"/>
  <c r="L61" i="4"/>
  <c r="J60"/>
  <c r="E100" i="9"/>
  <c r="D100"/>
  <c r="F100"/>
  <c r="J100"/>
  <c r="K100" s="1"/>
  <c r="C100"/>
  <c r="L13" i="4"/>
  <c r="J12"/>
  <c r="J48"/>
  <c r="L49"/>
  <c r="L21"/>
  <c r="J20"/>
  <c r="C108" i="9"/>
  <c r="H108" s="1"/>
  <c r="E108"/>
  <c r="G113"/>
  <c r="F113"/>
  <c r="E113"/>
  <c r="D113"/>
  <c r="H113" s="1"/>
  <c r="C86"/>
  <c r="D86"/>
  <c r="F86"/>
  <c r="E86"/>
  <c r="J86"/>
  <c r="K86" s="1"/>
  <c r="D76"/>
  <c r="E76"/>
  <c r="C76"/>
  <c r="G76"/>
  <c r="J76"/>
  <c r="K76" s="1"/>
  <c r="C70"/>
  <c r="H70" s="1"/>
  <c r="F70"/>
  <c r="J70"/>
  <c r="K70" s="1"/>
  <c r="E70"/>
  <c r="E105"/>
  <c r="F105"/>
  <c r="D75"/>
  <c r="G75"/>
  <c r="F75"/>
  <c r="C75"/>
  <c r="J75"/>
  <c r="K75" s="1"/>
  <c r="E75"/>
  <c r="F106"/>
  <c r="E106"/>
  <c r="J106"/>
  <c r="K106" s="1"/>
  <c r="D106"/>
  <c r="H106" s="1"/>
  <c r="L7" i="4"/>
  <c r="J6"/>
  <c r="G73" i="9"/>
  <c r="C73"/>
  <c r="D73"/>
  <c r="F73"/>
  <c r="J68"/>
  <c r="K68" s="1"/>
  <c r="F68"/>
  <c r="C68"/>
  <c r="H68" s="1"/>
  <c r="D88"/>
  <c r="F88"/>
  <c r="C88"/>
  <c r="J88"/>
  <c r="K88" s="1"/>
  <c r="J30" i="4"/>
  <c r="L31"/>
  <c r="J72" i="9"/>
  <c r="K72" s="1"/>
  <c r="G72"/>
  <c r="C72"/>
  <c r="H72" s="1"/>
  <c r="H117"/>
  <c r="K114"/>
  <c r="J96"/>
  <c r="K96" s="1"/>
  <c r="G96"/>
  <c r="D96"/>
  <c r="F96"/>
  <c r="E96"/>
  <c r="C96"/>
  <c r="L51" i="4"/>
  <c r="J50"/>
  <c r="J76"/>
  <c r="L77"/>
  <c r="E81" i="9"/>
  <c r="J81"/>
  <c r="K81" s="1"/>
  <c r="F81"/>
  <c r="D81"/>
  <c r="H81" s="1"/>
  <c r="G81"/>
  <c r="E111"/>
  <c r="F111"/>
  <c r="G111"/>
  <c r="J111"/>
  <c r="K111" s="1"/>
  <c r="C59"/>
  <c r="E59"/>
  <c r="J59"/>
  <c r="K59" s="1"/>
  <c r="D59"/>
  <c r="D91"/>
  <c r="H91" s="1"/>
  <c r="J91"/>
  <c r="K91" s="1"/>
  <c r="G91"/>
  <c r="J70" i="4"/>
  <c r="L71"/>
  <c r="F107" i="9"/>
  <c r="E107"/>
  <c r="G107"/>
  <c r="G103"/>
  <c r="F103"/>
  <c r="C103"/>
  <c r="E103"/>
  <c r="D103"/>
  <c r="J103"/>
  <c r="K103" s="1"/>
  <c r="K80"/>
  <c r="E56"/>
  <c r="F56"/>
  <c r="C56"/>
  <c r="D56"/>
  <c r="J56"/>
  <c r="G56"/>
  <c r="F116"/>
  <c r="D116"/>
  <c r="E116"/>
  <c r="J116"/>
  <c r="K116" s="1"/>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C94"/>
  <c r="E94"/>
  <c r="F63"/>
  <c r="C63"/>
  <c r="D63"/>
  <c r="G63"/>
  <c r="E63"/>
  <c r="J63"/>
  <c r="K63" s="1"/>
  <c r="L85" i="4"/>
  <c r="J84"/>
  <c r="F60" i="9"/>
  <c r="G60"/>
  <c r="E60"/>
  <c r="D60"/>
  <c r="J60"/>
  <c r="K60" s="1"/>
  <c r="C60"/>
  <c r="L81" i="4"/>
  <c r="J80"/>
  <c r="J1"/>
  <c r="I1" s="1"/>
  <c r="F52" i="9" s="1"/>
  <c r="H1" i="4"/>
  <c r="L55"/>
  <c r="J54"/>
  <c r="L73"/>
  <c r="J72"/>
  <c r="J8"/>
  <c r="L9"/>
  <c r="L67"/>
  <c r="J66"/>
  <c r="J85" i="9"/>
  <c r="K85" s="1"/>
  <c r="E85"/>
  <c r="G85"/>
  <c r="D85"/>
  <c r="F85"/>
  <c r="C85"/>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H107" i="9"/>
  <c r="H65"/>
  <c r="J92" i="4"/>
  <c r="L93"/>
  <c r="C74" i="9"/>
  <c r="F74"/>
  <c r="D74"/>
  <c r="J74"/>
  <c r="K74" s="1"/>
  <c r="G74"/>
  <c r="E74"/>
  <c r="G89"/>
  <c r="E89"/>
  <c r="D89"/>
  <c r="C89"/>
  <c r="J89"/>
  <c r="K89" s="1"/>
  <c r="F89"/>
  <c r="C78"/>
  <c r="F78"/>
  <c r="D78"/>
  <c r="J78"/>
  <c r="K78" s="1"/>
  <c r="G78"/>
  <c r="E78"/>
  <c r="F57"/>
  <c r="E57"/>
  <c r="D57"/>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G38" l="1"/>
  <c r="B37"/>
  <c r="F43"/>
  <c r="E43"/>
  <c r="D43"/>
  <c r="C43"/>
  <c r="F45"/>
  <c r="B42"/>
  <c r="J11"/>
  <c r="C39"/>
  <c r="J12"/>
  <c r="J46"/>
  <c r="J14" s="1"/>
  <c r="D45"/>
  <c r="E45"/>
  <c r="H85"/>
  <c r="H94"/>
  <c r="H75"/>
  <c r="H57"/>
  <c r="H89"/>
  <c r="H76"/>
  <c r="C44"/>
  <c r="C45" s="1"/>
  <c r="G45" s="1"/>
  <c r="J13"/>
  <c r="H56"/>
  <c r="H100"/>
  <c r="H53"/>
  <c r="H103"/>
  <c r="H73"/>
  <c r="H86"/>
  <c r="H95"/>
  <c r="H58"/>
  <c r="H64"/>
  <c r="H59"/>
  <c r="H96"/>
  <c r="H88"/>
  <c r="D52"/>
  <c r="H52" s="1"/>
  <c r="H102"/>
  <c r="H54"/>
  <c r="H78"/>
  <c r="H74"/>
  <c r="H97"/>
  <c r="H112"/>
  <c r="H87"/>
  <c r="H92"/>
  <c r="H99"/>
  <c r="H77"/>
  <c r="H60"/>
  <c r="H67"/>
  <c r="H84"/>
  <c r="H116"/>
  <c r="D11" l="1"/>
  <c r="E38"/>
  <c r="E40" s="1"/>
  <c r="D38"/>
  <c r="D40" s="1"/>
  <c r="F38"/>
  <c r="F40" s="1"/>
  <c r="C38"/>
  <c r="C40" s="1"/>
  <c r="E52"/>
  <c r="G52" s="1"/>
  <c r="G40" l="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<sst xmlns="http://schemas.openxmlformats.org/spreadsheetml/2006/main" count="3945" uniqueCount="1545">
  <si>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</si>
  <si>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</si>
  <si>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</si>
  <si>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</si>
  <si>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</si>
  <si>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</si>
  <si>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</si>
  <si>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</si>
  <si>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</si>
  <si>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</si>
  <si>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</si>
  <si>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</si>
  <si>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</si>
  <si>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</si>
  <si>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</si>
  <si>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</si>
  <si>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</si>
  <si>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</si>
  <si>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</si>
  <si>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</si>
  <si>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</si>
  <si>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</si>
  <si>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</si>
  <si>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</si>
  <si>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</si>
  <si>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</si>
  <si>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</si>
  <si>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</si>
  <si>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</si>
  <si>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</si>
  <si>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</si>
  <si>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</si>
  <si>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</si>
  <si>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</si>
  <si>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</si>
  <si>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</si>
  <si>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</si>
  <si>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</si>
  <si>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</si>
  <si>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</si>
  <si>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</si>
  <si>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</si>
  <si>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</si>
  <si>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</si>
  <si>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</si>
  <si>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</si>
  <si>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</si>
  <si>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</si>
  <si>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</si>
  <si>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</si>
  <si>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</si>
  <si>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</si>
  <si>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</si>
  <si>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</si>
  <si>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</si>
  <si>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</si>
  <si>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</si>
  <si>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</si>
  <si>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</si>
  <si>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</si>
  <si>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</si>
  <si>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</si>
  <si>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</si>
  <si>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</si>
  <si>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</si>
  <si>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</si>
  <si>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</si>
  <si>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</si>
  <si>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</si>
  <si>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</si>
  <si>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</si>
  <si>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</si>
  <si>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</si>
  <si>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</si>
  <si>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</si>
  <si>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</si>
  <si>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</si>
  <si>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</si>
  <si>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</si>
  <si>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</si>
  <si>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</si>
  <si>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</si>
  <si>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</si>
  <si>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</si>
  <si>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</si>
  <si>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</si>
  <si>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</si>
  <si>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</si>
  <si>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</si>
  <si>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</si>
  <si>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</si>
  <si>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</si>
  <si>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</si>
  <si>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</si>
  <si>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</si>
  <si>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</si>
  <si>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</si>
  <si>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</si>
  <si>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</si>
  <si>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</si>
  <si>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</si>
  <si>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</si>
  <si>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</si>
  <si>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</si>
  <si>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</si>
  <si>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</si>
  <si>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</si>
  <si>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</si>
  <si>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</si>
  <si>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</si>
  <si>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</si>
  <si>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</si>
  <si>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</si>
  <si>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</si>
  <si>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</si>
  <si>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</si>
  <si>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</si>
  <si>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</si>
  <si>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</si>
  <si>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</si>
  <si>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</si>
  <si>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</si>
  <si>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</si>
  <si>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</si>
  <si>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</si>
  <si>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</si>
  <si>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</si>
  <si>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</si>
  <si>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</si>
  <si>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</si>
  <si>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</si>
  <si>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</si>
  <si>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</si>
  <si>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</si>
  <si>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</si>
  <si>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</si>
  <si>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</si>
  <si>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</si>
  <si>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</si>
  <si>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</si>
  <si>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</si>
  <si>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</si>
  <si>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</si>
  <si>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</si>
  <si>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</si>
  <si>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</si>
  <si>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</si>
  <si>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</si>
  <si>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</si>
  <si>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</si>
  <si>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</si>
  <si>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</si>
  <si>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</si>
  <si>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</si>
  <si>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</si>
  <si>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</si>
  <si>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</si>
  <si>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</si>
  <si>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</si>
  <si>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</si>
  <si>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</si>
  <si>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</si>
  <si>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</si>
  <si>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</si>
  <si>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</si>
  <si>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</si>
  <si>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</si>
  <si>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</si>
  <si>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</si>
  <si>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</si>
  <si>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</si>
  <si>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</si>
  <si>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</si>
  <si>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</si>
  <si>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</si>
  <si>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</si>
  <si>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</si>
  <si>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</si>
  <si>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</si>
  <si>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</si>
  <si>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</si>
  <si>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</si>
  <si>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</si>
  <si>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</si>
  <si>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</si>
  <si>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</si>
  <si>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</si>
  <si>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</si>
  <si>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</si>
  <si>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</si>
  <si>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</si>
  <si>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</si>
  <si>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</si>
  <si>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</si>
  <si>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</si>
  <si>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</si>
  <si>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</si>
  <si>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</si>
  <si>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</si>
  <si>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</si>
  <si>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</si>
  <si>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</si>
  <si>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</si>
  <si>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</si>
  <si>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</si>
  <si>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</si>
  <si>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</si>
  <si>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</si>
  <si>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</si>
  <si>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</si>
  <si>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</si>
  <si>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</si>
  <si>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</si>
  <si>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</si>
  <si>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</si>
  <si>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</si>
  <si>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</si>
  <si>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</si>
  <si>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</si>
  <si>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</si>
  <si>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</si>
  <si>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</si>
  <si>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</si>
  <si>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</si>
  <si>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</si>
  <si>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</si>
  <si>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</si>
  <si>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</si>
  <si>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</si>
  <si>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</si>
  <si>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</si>
  <si>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</si>
  <si>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</si>
  <si>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</si>
  <si>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</si>
  <si>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</si>
  <si>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</si>
  <si>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</si>
  <si>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</si>
  <si>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</si>
  <si>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</si>
  <si>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</si>
  <si>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</si>
  <si>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</si>
  <si>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</si>
  <si>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</si>
  <si>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</si>
  <si>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</si>
  <si>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</si>
  <si>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</si>
  <si>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</si>
  <si>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</si>
  <si>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</si>
  <si>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</si>
  <si>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</si>
  <si>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</si>
  <si>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</si>
  <si>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</si>
  <si>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</si>
  <si>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</si>
  <si>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</si>
  <si>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</si>
  <si>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</si>
  <si>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</si>
  <si>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</si>
  <si>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</si>
  <si>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</si>
  <si>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</si>
  <si>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</si>
  <si>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</si>
  <si>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</si>
  <si>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</si>
  <si>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</si>
  <si>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</si>
  <si>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</si>
  <si>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</si>
  <si>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</si>
  <si>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</si>
  <si>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</si>
  <si>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</si>
  <si>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</si>
  <si>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</si>
  <si>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</si>
  <si>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</si>
  <si>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</si>
  <si>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</si>
  <si>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</si>
  <si>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</si>
  <si>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</si>
  <si>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</si>
  <si>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</si>
  <si>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</si>
  <si>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</si>
  <si>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</si>
  <si>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</si>
  <si>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</si>
  <si>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</si>
  <si>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</si>
  <si>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</si>
  <si>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</si>
  <si>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</si>
  <si>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</si>
  <si>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</si>
  <si>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</si>
  <si>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</si>
  <si>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</si>
  <si>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</si>
  <si>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</si>
  <si>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</si>
  <si>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</si>
  <si>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</si>
  <si>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</si>
  <si>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</si>
  <si>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</si>
  <si>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</si>
  <si>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</si>
  <si>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</si>
  <si>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</si>
  <si>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</si>
  <si>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</si>
  <si>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</si>
  <si>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</si>
  <si>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</si>
  <si>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</si>
  <si>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</si>
  <si>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</si>
  <si>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</si>
  <si>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</si>
  <si>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</si>
  <si>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</si>
  <si>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</si>
  <si>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</si>
  <si>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</si>
  <si>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</si>
  <si>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</si>
  <si>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</si>
  <si>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</si>
  <si>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</si>
  <si>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</si>
  <si>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</si>
  <si>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</si>
  <si>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</si>
  <si>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</si>
  <si>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</si>
  <si>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</si>
  <si>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</si>
  <si>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</si>
  <si>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</si>
  <si>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</si>
  <si>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</si>
  <si>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</si>
  <si>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</si>
  <si>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</si>
  <si>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</si>
  <si>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</si>
  <si>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</si>
  <si>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</si>
  <si>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</si>
  <si>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</si>
  <si>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</si>
  <si>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</si>
  <si>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</si>
  <si>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</si>
  <si>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</si>
  <si>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</si>
  <si>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</si>
  <si>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</si>
  <si>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</si>
  <si>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</si>
  <si>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</si>
  <si>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</si>
  <si>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</si>
  <si>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</si>
  <si>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</si>
  <si>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</si>
  <si>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</si>
  <si>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</si>
  <si>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</si>
  <si>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</si>
  <si>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</si>
  <si>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</si>
  <si>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</si>
  <si>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</si>
  <si>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</si>
  <si>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</si>
  <si>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</si>
  <si>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</si>
  <si>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</si>
  <si>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</si>
  <si>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</si>
  <si>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</si>
  <si>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</si>
  <si>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</si>
  <si>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</si>
  <si>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</si>
  <si>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</si>
  <si>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</si>
  <si>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</si>
  <si>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</si>
  <si>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</si>
  <si>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</si>
  <si>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</si>
  <si>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</si>
  <si>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</si>
  <si>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</si>
  <si>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</si>
  <si>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</si>
  <si>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</si>
  <si>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</si>
  <si>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</si>
  <si>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</si>
  <si>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</si>
  <si>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</si>
  <si>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</si>
  <si>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</si>
  <si>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</si>
  <si>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</si>
  <si>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</si>
  <si>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</si>
  <si>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</si>
  <si>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</si>
  <si>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</si>
  <si>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</si>
  <si>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</si>
  <si>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</si>
  <si>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</si>
  <si>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</si>
  <si>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</si>
  <si>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</si>
  <si>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</si>
  <si>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</si>
  <si>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</si>
  <si>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</si>
  <si>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</si>
  <si>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</si>
  <si>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</si>
  <si>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</si>
  <si>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</si>
  <si>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</si>
  <si>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</si>
  <si>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</si>
  <si>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</si>
  <si>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</si>
  <si>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</si>
  <si>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</si>
  <si>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</si>
  <si>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</si>
  <si>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</si>
  <si>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</si>
  <si>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</si>
  <si>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</si>
  <si>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</si>
  <si>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</si>
  <si>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</si>
  <si>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</si>
  <si>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</si>
  <si>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</si>
  <si>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</si>
  <si>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</si>
  <si>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</si>
  <si>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</si>
  <si>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</si>
  <si>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</si>
  <si>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</si>
  <si>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</si>
  <si>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</si>
  <si>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</si>
  <si>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</si>
  <si>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</si>
  <si>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</si>
  <si>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</si>
  <si>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</si>
  <si>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</si>
  <si>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</si>
  <si>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</si>
  <si>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</si>
  <si>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</si>
  <si>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</si>
  <si>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</si>
  <si>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</si>
  <si>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</si>
  <si>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</si>
  <si>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</si>
  <si>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</si>
  <si>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</si>
  <si>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</si>
  <si>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</si>
  <si>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</si>
  <si>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</si>
  <si>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</si>
  <si>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</si>
  <si>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</si>
  <si>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</si>
  <si>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</si>
  <si>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</si>
  <si>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</si>
  <si>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</si>
  <si>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</si>
  <si>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</si>
  <si>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</si>
  <si>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</si>
  <si>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</si>
  <si>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</si>
  <si>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</si>
  <si>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</si>
  <si>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</si>
  <si>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</si>
  <si>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</si>
  <si>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</si>
  <si>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</si>
  <si>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</si>
  <si>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</si>
  <si>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</si>
  <si>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</si>
  <si>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</si>
  <si>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</si>
  <si>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</si>
  <si>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</si>
  <si>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</si>
  <si>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</si>
  <si>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</si>
  <si>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</si>
  <si>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</si>
  <si>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</si>
  <si>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</si>
  <si>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</si>
  <si>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</si>
  <si>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</si>
  <si>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</si>
  <si>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</si>
  <si>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</si>
  <si>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</si>
  <si>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</si>
  <si>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</si>
  <si>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</si>
  <si>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</si>
  <si>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</si>
  <si>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</si>
  <si>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</si>
  <si>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</si>
  <si>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</si>
  <si>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</si>
  <si>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</si>
  <si>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</si>
  <si>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</si>
  <si>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</si>
  <si>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</si>
  <si>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</si>
  <si>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</si>
  <si>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</si>
  <si>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</si>
  <si>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</si>
  <si>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</si>
  <si>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</si>
  <si>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</si>
  <si>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</si>
  <si>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</si>
  <si>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</si>
  <si>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</si>
  <si>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</si>
  <si>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</si>
  <si>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</si>
  <si>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</si>
  <si>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</si>
  <si>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</si>
  <si>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</si>
  <si>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</si>
  <si>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</si>
  <si>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</si>
  <si>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</si>
  <si>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</si>
  <si>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</si>
  <si>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</si>
  <si>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</si>
  <si>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</si>
  <si>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</si>
  <si>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</si>
  <si>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</si>
  <si>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</si>
  <si>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</si>
  <si>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</si>
  <si>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</si>
  <si>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</si>
  <si>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</si>
  <si>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</si>
  <si>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</si>
  <si>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</si>
  <si>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</si>
  <si>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</si>
  <si>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</si>
  <si>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</si>
  <si>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</si>
  <si>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</si>
  <si>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</si>
  <si>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</si>
  <si>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</si>
  <si>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</si>
  <si>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</si>
  <si>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</si>
  <si>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</si>
  <si>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</si>
  <si>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</si>
  <si>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</si>
  <si>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</si>
  <si>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</si>
  <si>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</si>
  <si>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</si>
  <si>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</si>
  <si>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</si>
  <si>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</si>
  <si>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</si>
  <si>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</si>
  <si>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</si>
  <si>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</si>
  <si>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</si>
  <si>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</si>
  <si>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</si>
  <si>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</si>
  <si>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</si>
  <si>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</si>
  <si>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</si>
  <si>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</si>
  <si>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</si>
  <si>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</si>
  <si>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</si>
  <si>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</si>
  <si>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</si>
  <si>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</si>
  <si>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</si>
  <si>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</si>
  <si>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</si>
  <si>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</si>
  <si>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</si>
  <si>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</si>
  <si>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</si>
  <si>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</si>
  <si>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</si>
  <si>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</si>
  <si>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</si>
  <si>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</si>
  <si>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</si>
  <si>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</si>
  <si>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</si>
  <si>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</si>
  <si>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</si>
  <si>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</si>
  <si>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</si>
  <si>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</si>
  <si>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</si>
  <si>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</si>
  <si>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</si>
  <si>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</si>
  <si>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</si>
  <si>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</si>
  <si>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</si>
  <si>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</si>
  <si>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</si>
  <si>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</si>
  <si>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</si>
  <si>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</si>
  <si>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</si>
  <si>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</si>
  <si>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</si>
  <si>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</si>
  <si>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</si>
  <si>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</si>
  <si>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</si>
  <si>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</si>
  <si>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</si>
  <si>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</si>
  <si>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</si>
  <si>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</si>
  <si>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</si>
  <si>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</si>
  <si>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</si>
  <si>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</si>
  <si>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</si>
  <si>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</si>
  <si>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</si>
  <si>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</si>
  <si>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</si>
  <si>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</si>
  <si>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</si>
  <si>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</si>
  <si>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</si>
  <si>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</si>
  <si>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</si>
  <si>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</si>
  <si>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</si>
  <si>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</si>
  <si>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</si>
  <si>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</si>
  <si>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</si>
  <si>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</si>
  <si>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</si>
  <si>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</si>
  <si>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</si>
  <si>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</si>
  <si>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</si>
  <si>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</si>
  <si>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</si>
  <si>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</si>
  <si>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</si>
  <si>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</si>
  <si>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</si>
  <si>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</si>
  <si>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</si>
  <si>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</si>
  <si>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</si>
  <si>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</si>
  <si>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</si>
  <si>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</si>
  <si>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</si>
  <si>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</si>
  <si>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</si>
  <si>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</si>
  <si>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</si>
  <si>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</si>
  <si>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</si>
  <si>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</si>
  <si>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</si>
  <si>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</si>
  <si>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</si>
  <si>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</si>
  <si>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</si>
  <si>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</si>
  <si>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</si>
  <si>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</si>
  <si>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</si>
  <si>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</si>
  <si>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</si>
  <si>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</si>
  <si>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</si>
  <si>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</si>
  <si>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</si>
  <si>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</si>
  <si>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</si>
  <si>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</si>
  <si>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</si>
  <si>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</si>
  <si>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</si>
  <si>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</si>
  <si>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</si>
  <si>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</si>
  <si>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</si>
  <si>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</si>
  <si>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</si>
  <si>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</si>
  <si>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</si>
  <si>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</si>
  <si>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</si>
  <si>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</si>
  <si>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</si>
  <si>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</si>
  <si>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</si>
  <si>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</si>
  <si>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</si>
  <si>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</si>
  <si>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</si>
  <si>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</si>
  <si>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</si>
  <si>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</si>
  <si>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</si>
  <si>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</si>
  <si>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</si>
  <si>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</si>
  <si>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</si>
  <si>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</si>
  <si>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</si>
  <si>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</si>
  <si>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</si>
  <si>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</si>
  <si>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</si>
  <si>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</si>
  <si>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</si>
  <si>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</si>
  <si>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</si>
  <si>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</si>
  <si>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</si>
  <si>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</si>
  <si>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</si>
  <si>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</si>
  <si>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</si>
  <si>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</si>
  <si>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</si>
  <si>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</si>
  <si>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</si>
  <si>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</si>
  <si>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</si>
  <si>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</si>
  <si>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</si>
  <si>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</si>
  <si>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</si>
  <si>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</si>
  <si>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</si>
  <si>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</si>
  <si>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</si>
  <si>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</si>
  <si>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</si>
  <si>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</si>
  <si>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</si>
  <si>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</si>
  <si>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</si>
  <si>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</si>
  <si>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</si>
  <si>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</si>
  <si>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</si>
  <si>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</si>
  <si>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</si>
  <si>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</si>
  <si>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</si>
  <si>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</si>
  <si>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</si>
  <si>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</si>
  <si>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</si>
  <si>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</si>
  <si>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</si>
  <si>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</si>
  <si>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</si>
  <si>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</si>
  <si>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</si>
  <si>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</si>
  <si>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</si>
  <si>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</si>
  <si>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</si>
  <si>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</si>
  <si>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</si>
  <si>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</si>
  <si>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</si>
  <si>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</si>
  <si>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</si>
  <si>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</si>
  <si>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</si>
  <si>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</si>
  <si>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</si>
  <si>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</si>
  <si>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</si>
  <si>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</si>
  <si>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</si>
  <si>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</si>
  <si>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</si>
  <si>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</si>
  <si>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</si>
  <si>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</si>
  <si>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</si>
  <si>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</si>
  <si>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</si>
  <si>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</si>
  <si>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</si>
  <si>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</si>
  <si>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</si>
  <si>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</si>
  <si>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</si>
  <si>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</si>
  <si>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</si>
  <si>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</si>
  <si>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</si>
  <si>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</si>
  <si>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</si>
  <si>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</si>
  <si>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</si>
  <si>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</si>
  <si>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</si>
  <si>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</si>
  <si>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</si>
  <si>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</si>
  <si>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</si>
  <si>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</si>
  <si>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</si>
  <si>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</si>
  <si>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</si>
  <si>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</si>
  <si>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</si>
  <si>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</si>
  <si>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</si>
  <si>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</si>
  <si>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</si>
  <si>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</si>
  <si>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</si>
  <si>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</si>
  <si>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</si>
  <si>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</si>
  <si>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</si>
  <si>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</si>
  <si>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</si>
  <si>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</si>
  <si>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</si>
  <si>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</si>
  <si>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</si>
  <si>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</si>
  <si>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</si>
  <si>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</si>
  <si>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</si>
  <si>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</si>
  <si>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</si>
  <si>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</si>
  <si>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</si>
  <si>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</si>
  <si>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</si>
  <si>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</si>
  <si>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</si>
  <si>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</si>
  <si>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</si>
  <si>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</si>
  <si>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</si>
  <si>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</si>
  <si>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</si>
  <si>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</si>
  <si>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</si>
  <si>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</si>
  <si>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</si>
  <si>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</si>
  <si>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</si>
  <si>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</si>
  <si>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</si>
  <si>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</si>
  <si>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</si>
  <si>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</si>
  <si>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</si>
  <si>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</si>
  <si>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</si>
  <si>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</si>
  <si>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</si>
  <si>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</si>
  <si>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</si>
  <si>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</si>
  <si>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</si>
  <si>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</si>
  <si>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</si>
  <si>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</si>
  <si>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</si>
  <si>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</si>
  <si>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</si>
  <si>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</si>
  <si>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</si>
  <si>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</si>
  <si>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</si>
  <si>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</si>
  <si>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</si>
  <si>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</si>
  <si>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</si>
  <si>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</si>
  <si>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</si>
  <si>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</si>
  <si>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</si>
  <si>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</si>
  <si>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</si>
  <si>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</si>
  <si>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</si>
  <si>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</si>
  <si>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</si>
  <si>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</si>
  <si>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</si>
  <si>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</si>
  <si>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</si>
  <si>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</si>
  <si>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</si>
  <si>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</si>
  <si>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</si>
  <si>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</si>
  <si>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</si>
  <si>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</si>
  <si>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</si>
  <si>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</si>
  <si>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</si>
  <si>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</si>
  <si>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</si>
  <si>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</si>
  <si>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</si>
  <si>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</si>
  <si>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</si>
  <si>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</si>
  <si>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</si>
  <si>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</si>
  <si>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</si>
  <si>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</si>
  <si>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</si>
  <si>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</si>
  <si>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</si>
  <si>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</si>
  <si>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</si>
  <si>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</si>
  <si>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</si>
  <si>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</si>
  <si>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</si>
  <si>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</si>
  <si>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</si>
  <si>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</si>
  <si>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</si>
  <si>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</si>
  <si>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</si>
  <si>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</si>
  <si>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</si>
  <si>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</si>
  <si>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</si>
  <si>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</si>
  <si>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</si>
  <si>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</si>
  <si>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</si>
  <si>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</si>
  <si>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</si>
  <si>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</si>
  <si>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</si>
  <si>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</si>
  <si>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</si>
  <si>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</si>
  <si>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</si>
  <si>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</si>
  <si>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</si>
  <si>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</si>
  <si>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</si>
  <si>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</si>
  <si>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</si>
  <si>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</si>
  <si>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</si>
  <si>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</si>
  <si>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</si>
  <si>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</si>
  <si>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</si>
  <si>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</si>
  <si>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</si>
  <si>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</si>
  <si>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</si>
  <si>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</si>
  <si>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</si>
  <si>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</si>
  <si>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</si>
  <si>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</si>
  <si>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</si>
  <si>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</si>
  <si>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</si>
  <si>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</si>
  <si>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</si>
  <si>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</si>
  <si>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</si>
  <si>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</si>
  <si>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</si>
  <si>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</si>
  <si>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</si>
  <si>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</si>
  <si>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</si>
  <si>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</si>
  <si>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</si>
  <si>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</si>
  <si>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</si>
  <si>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</si>
  <si>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</si>
  <si>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</si>
  <si>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</si>
  <si>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</si>
  <si>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</si>
  <si>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</si>
  <si>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</si>
  <si>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</si>
  <si>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</si>
  <si>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</si>
  <si>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</si>
  <si>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</si>
  <si>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</si>
  <si>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</si>
  <si>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</si>
  <si>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</si>
  <si>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</si>
  <si>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</si>
  <si>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</si>
  <si>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</si>
  <si>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</si>
  <si>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</si>
  <si>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</si>
  <si>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</si>
  <si>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</si>
  <si>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</si>
  <si>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</si>
  <si>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</si>
  <si>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</si>
  <si>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</si>
  <si>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</si>
  <si>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</si>
  <si>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</si>
  <si>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</si>
  <si>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</si>
  <si>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</si>
  <si>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</si>
  <si>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</si>
  <si>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</si>
  <si>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</si>
  <si>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</si>
  <si>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</si>
  <si>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</si>
  <si>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</si>
  <si>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</si>
  <si>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</si>
  <si>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</si>
  <si>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</si>
  <si>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</si>
  <si>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</si>
  <si>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</si>
  <si>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</si>
  <si>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</si>
  <si>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</si>
  <si>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</si>
  <si>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</si>
  <si>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</si>
  <si>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</si>
  <si>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</si>
  <si>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</si>
  <si>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</si>
  <si>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</si>
  <si>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</si>
  <si>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</si>
  <si>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</si>
  <si>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</si>
  <si>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</si>
  <si>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</si>
  <si>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</si>
  <si>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</si>
  <si>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</si>
  <si>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</si>
  <si>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</si>
  <si>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</si>
  <si>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</si>
  <si>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</si>
  <si>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</si>
  <si>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</si>
  <si>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</si>
  <si>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</si>
  <si>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</si>
  <si>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</si>
  <si>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</si>
  <si>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</si>
  <si>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</si>
  <si>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</si>
  <si>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</si>
  <si>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</si>
  <si>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</si>
  <si>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</si>
  <si>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</si>
  <si>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</si>
  <si>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</si>
  <si>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</si>
  <si>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</si>
  <si>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</si>
  <si>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</si>
  <si>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</si>
  <si>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</si>
  <si>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</si>
  <si>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</si>
  <si>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</si>
  <si>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</si>
  <si>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</si>
  <si>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</si>
  <si>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</si>
  <si>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</si>
  <si>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</si>
  <si>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</si>
  <si>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</si>
  <si>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</si>
  <si>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</si>
  <si>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</si>
  <si>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</si>
  <si>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</si>
  <si>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</si>
  <si>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</si>
  <si>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</si>
  <si>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</si>
  <si>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</si>
  <si>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</si>
  <si>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</si>
  <si>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</si>
  <si>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</si>
  <si>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</si>
  <si>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</si>
  <si>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</si>
  <si>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</si>
  <si>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</si>
  <si>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</si>
  <si>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</si>
  <si>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</si>
  <si>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</si>
  <si>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</si>
  <si>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</si>
  <si>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</si>
  <si>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</si>
  <si>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</si>
  <si>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</si>
  <si>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</si>
  <si>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</si>
  <si>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</si>
  <si>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</si>
  <si>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</si>
  <si>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</si>
  <si>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</si>
  <si>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</si>
  <si>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</si>
  <si>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</si>
  <si>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</si>
  <si>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</si>
  <si>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</si>
  <si>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</si>
  <si>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</si>
  <si>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</si>
  <si>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</si>
  <si>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</si>
  <si>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</si>
  <si>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</si>
  <si>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</si>
  <si>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</si>
  <si>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</si>
  <si>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</si>
  <si>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</si>
  <si>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</si>
  <si>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</si>
  <si>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</si>
  <si>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</si>
  <si>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</si>
  <si>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</si>
  <si>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</si>
  <si>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</si>
  <si>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</si>
  <si>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</si>
  <si>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</si>
  <si>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</si>
  <si>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</si>
  <si>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</si>
  <si>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</si>
  <si>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</si>
  <si>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</si>
  <si>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</si>
  <si>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</si>
  <si>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</si>
  <si>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</si>
  <si>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</si>
  <si>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</si>
  <si>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</si>
  <si>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</si>
  <si>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</si>
  <si>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</si>
  <si>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</si>
  <si>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</si>
  <si>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</si>
  <si>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</si>
  <si>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</si>
  <si>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</si>
  <si>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</si>
  <si>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</si>
  <si>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</si>
  <si>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</si>
  <si>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</si>
  <si>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</si>
  <si>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</si>
  <si>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</si>
  <si>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</si>
  <si>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</si>
  <si>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</si>
  <si>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</si>
  <si>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</si>
  <si>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</si>
  <si>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</si>
  <si>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</si>
  <si>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</si>
  <si>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</si>
  <si>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</si>
  <si>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</si>
  <si>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</si>
  <si>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</si>
  <si>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</si>
  <si>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</si>
  <si>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</si>
  <si>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</si>
  <si>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</si>
  <si>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</si>
  <si>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</si>
  <si>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</si>
  <si>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</si>
  <si>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</si>
  <si>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</si>
  <si>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</si>
  <si>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</si>
  <si>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</si>
  <si>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</si>
  <si>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</si>
  <si>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</si>
  <si>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</si>
  <si>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</si>
  <si>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</si>
  <si>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</si>
  <si>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</si>
  <si>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</si>
  <si>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</si>
  <si>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</si>
  <si>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</si>
  <si>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</si>
  <si>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</si>
  <si>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</si>
  <si>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</si>
  <si>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</si>
  <si>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</si>
  <si>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</si>
  <si>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</si>
  <si>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</si>
  <si>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</si>
  <si>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</si>
  <si>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</si>
  <si>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</si>
  <si>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</si>
  <si>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</si>
  <si>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</si>
  <si>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</si>
  <si>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</si>
  <si>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</si>
  <si>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</si>
  <si>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</si>
  <si>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</si>
  <si>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</si>
  <si>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</si>
  <si>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</si>
  <si>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</si>
  <si>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</si>
  <si>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</si>
  <si>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</si>
  <si>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</si>
  <si>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</si>
  <si>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</si>
  <si>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</si>
  <si>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</si>
  <si>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</si>
  <si>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</si>
  <si>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</si>
  <si>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</si>
  <si>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</si>
  <si>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</si>
  <si>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</si>
  <si>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</si>
  <si>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</si>
  <si>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</si>
  <si>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</si>
  <si>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</si>
  <si>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</si>
  <si>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</si>
  <si>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</si>
  <si>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</si>
  <si>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</si>
  <si>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</si>
  <si>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</si>
  <si>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</si>
  <si>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</si>
  <si>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</si>
  <si>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</si>
  <si>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</si>
  <si>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</si>
  <si>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</si>
  <si>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</si>
  <si>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</si>
  <si>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</si>
  <si>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</si>
  <si>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</si>
  <si>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</si>
  <si>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</si>
  <si>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</si>
  <si>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</si>
  <si>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</si>
  <si>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</si>
  <si>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</si>
  <si>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</si>
  <si>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</si>
  <si>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</si>
  <si>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</si>
  <si>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</si>
  <si>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</si>
  <si>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</si>
  <si>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</si>
  <si>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</si>
  <si>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</si>
  <si>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</si>
  <si>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</si>
  <si>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</si>
  <si>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</si>
  <si>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</si>
  <si>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</si>
  <si>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</si>
  <si>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</si>
  <si>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</si>
  <si>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</si>
  <si>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</si>
  <si>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</si>
  <si>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</si>
  <si>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</si>
  <si>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</si>
  <si>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</si>
  <si>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</si>
  <si>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</si>
  <si>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</si>
  <si>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</si>
  <si>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</si>
  <si>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</si>
  <si>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</si>
  <si>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</si>
  <si>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</si>
  <si>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</si>
  <si>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</si>
  <si>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</si>
  <si>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</si>
  <si>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</si>
  <si>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</si>
  <si>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</si>
  <si>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</si>
  <si>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</si>
  <si>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</si>
  <si>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</si>
  <si>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</si>
  <si>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</si>
  <si>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</si>
  <si>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</si>
  <si>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</si>
  <si>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</si>
  <si>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</si>
  <si>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</si>
  <si>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</si>
  <si>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</si>
  <si>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</si>
  <si>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</si>
  <si>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</si>
  <si>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</si>
  <si>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</si>
  <si>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</si>
  <si>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</si>
  <si>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</si>
  <si>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</si>
  <si>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</si>
  <si>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</si>
  <si>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</si>
  <si>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</si>
  <si>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</si>
  <si>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</si>
  <si>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</si>
  <si>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</si>
  <si>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</si>
  <si>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</si>
  <si>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</si>
  <si>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</si>
  <si>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</si>
  <si>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</si>
  <si>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</si>
  <si>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</si>
  <si>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</si>
  <si>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</si>
  <si>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</si>
  <si>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</si>
  <si>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</si>
  <si>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</si>
  <si>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</si>
  <si>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</si>
  <si>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</si>
  <si>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</si>
  <si>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</si>
  <si>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</si>
  <si>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</si>
  <si>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</si>
  <si>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</si>
  <si>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</si>
  <si>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</si>
  <si>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</si>
  <si>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</si>
  <si>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</si>
  <si>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</si>
  <si>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</si>
  <si>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</si>
  <si>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</si>
  <si>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</si>
  <si>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</si>
  <si>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</si>
  <si>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</si>
  <si>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</si>
  <si>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</si>
  <si>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</si>
  <si>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</si>
  <si>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</si>
  <si>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</si>
  <si>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</si>
  <si>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</si>
  <si>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</si>
  <si>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</si>
  <si>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</si>
  <si>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</si>
  <si>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</si>
  <si>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</si>
  <si>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</si>
  <si>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</si>
  <si>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</si>
  <si>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</si>
  <si>
    <t>B01-04-0002</t>
  </si>
  <si>
    <t>Hotel Villars Palace</t>
  </si>
  <si>
    <t>B01-04-0003</t>
  </si>
  <si>
    <t xml:space="preserve">obedy </t>
  </si>
  <si>
    <t>Eurotel Victoria</t>
  </si>
  <si>
    <t>B01-04-0008</t>
  </si>
  <si>
    <t>Pracovná cesta
Názov: Majstrovsvá sveta, Švajčiarsko, Villars sur Ollon
Termín: 10.-16.3.2019
Spôsob dopravy: osobné vozidlo
Počet všetkých osôb na pracovnej ceste: 6
z toho:
- športovci: 5</t>
  </si>
  <si>
    <t>Pracovná cesta
Názov: Svetový pohár,Švajčiarsko-Disentis
Termín: 23.-24.3.19
Spôsob dopravy: osobné vozidlo
Počet všetkých osôb na pracovnej ceste: 1
z toho:
- športovci: 1</t>
  </si>
  <si>
    <t>B01-04-0007</t>
  </si>
  <si>
    <t>Pracovná cesta
Názov: Svetový pohár,Taliansko-Madonna di Campiglio
Termín: 3.-6.4.19
Spôsob dopravy: osobné vozidlo
Počet všetkých osôb na pracovnej ceste: 2
z toho:
- športovci: 2</t>
  </si>
  <si>
    <t>B01-05-0001</t>
  </si>
  <si>
    <t>Hotel Catrina</t>
  </si>
  <si>
    <t>B01-05-0005</t>
  </si>
  <si>
    <t>20190703</t>
  </si>
  <si>
    <t>B01-05-0006</t>
  </si>
  <si>
    <t>B01-05-0007</t>
  </si>
  <si>
    <t>strava</t>
  </si>
  <si>
    <t>B01-05-0010</t>
  </si>
  <si>
    <t>R001939/19</t>
  </si>
  <si>
    <t xml:space="preserve">Drunter and Druber </t>
  </si>
  <si>
    <t>B01-05-0011</t>
  </si>
  <si>
    <t>B01-05-0013</t>
  </si>
  <si>
    <t>B01-05-0014</t>
  </si>
  <si>
    <t>B01-05-0015</t>
  </si>
  <si>
    <t>La Tourtette</t>
  </si>
  <si>
    <t>FA49</t>
  </si>
  <si>
    <t>B01-05-0016</t>
  </si>
  <si>
    <t xml:space="preserve">doprava Služobné motorové vozidlo, EČV: LM831BU Obdobie:       Najazdené kilometre                                           </t>
  </si>
  <si>
    <t>B01-08-0004</t>
  </si>
  <si>
    <t>pretekárske licencie</t>
  </si>
  <si>
    <t>Roland Hric</t>
  </si>
  <si>
    <t>B01-08-0001</t>
  </si>
  <si>
    <t>Návšteva technického delegáta preteky Chopok 30.3.19</t>
  </si>
  <si>
    <t>22COMP19</t>
  </si>
  <si>
    <t>B01-08-0006</t>
  </si>
  <si>
    <t>marketing máj</t>
  </si>
  <si>
    <t>marketing marec-apríl</t>
  </si>
  <si>
    <t>B01-09-0001</t>
  </si>
  <si>
    <t>Salzburg</t>
  </si>
  <si>
    <t>Odmeny slovenský pohár</t>
  </si>
  <si>
    <t>B01-10-0002</t>
  </si>
  <si>
    <t>Jakub Šiarnik, Matúš Danko, Jozef Hlavčo</t>
  </si>
  <si>
    <t>ubytovanie+strava</t>
  </si>
  <si>
    <t>B01-10-0003</t>
  </si>
  <si>
    <t>B01-11-0004</t>
  </si>
  <si>
    <t>Malinô Skialp Team</t>
  </si>
  <si>
    <t>Dotácia za organizáciu preteku Malinô Brdo</t>
  </si>
  <si>
    <t>Dotácia za organizáciu preteku Rallye Červenec</t>
  </si>
  <si>
    <t>Skialp Bobrovec</t>
  </si>
  <si>
    <t>B01-11-0005</t>
  </si>
  <si>
    <t>B01-11-0006</t>
  </si>
  <si>
    <t>marketing 2.polrok</t>
  </si>
  <si>
    <t>B01-11-0010</t>
  </si>
  <si>
    <t>B01-11-0008</t>
  </si>
  <si>
    <t>odmena účtovníctvo</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</si>
</sst>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37">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40" fillId="5" borderId="0" xfId="2" applyFont="1" applyFill="1" applyAlignment="1">
      <alignment horizontal="justify" vertical="top"/>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9"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1"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0"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1" fillId="5" borderId="0" xfId="0" applyFont="1" applyFill="1" applyAlignment="1">
      <alignment vertical="top"/>
    </xf>
    <xf numFmtId="0" fontId="61"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1" fillId="5" borderId="22" xfId="0" applyFont="1" applyFill="1" applyBorder="1" applyAlignment="1">
      <alignment vertical="top"/>
    </xf>
    <xf numFmtId="0" fontId="61" fillId="5" borderId="23" xfId="0" applyFont="1" applyFill="1" applyBorder="1" applyAlignment="1">
      <alignment vertical="top"/>
    </xf>
    <xf numFmtId="0" fontId="61" fillId="5" borderId="24" xfId="0" applyFont="1" applyFill="1" applyBorder="1" applyAlignment="1">
      <alignment vertical="top"/>
    </xf>
    <xf numFmtId="0" fontId="61" fillId="5" borderId="25" xfId="0" applyFont="1" applyFill="1" applyBorder="1" applyAlignment="1">
      <alignment vertical="top"/>
    </xf>
    <xf numFmtId="0" fontId="61" fillId="5" borderId="26" xfId="0" applyFont="1" applyFill="1" applyBorder="1" applyAlignment="1">
      <alignment vertical="top"/>
    </xf>
    <xf numFmtId="0" fontId="61"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2"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2" fillId="14" borderId="1" xfId="5" applyFont="1" applyFill="1" applyBorder="1" applyAlignment="1">
      <alignment horizontal="center" vertical="center" wrapText="1"/>
    </xf>
    <xf numFmtId="0" fontId="46" fillId="5" borderId="1" xfId="5" applyFont="1" applyFill="1" applyBorder="1" applyAlignment="1">
      <alignment vertical="top"/>
    </xf>
    <xf numFmtId="3" fontId="62" fillId="14" borderId="1" xfId="5" applyNumberFormat="1" applyFont="1" applyFill="1" applyBorder="1" applyAlignment="1">
      <alignment horizontal="center" vertical="center" wrapText="1"/>
    </xf>
    <xf numFmtId="9" fontId="62"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3" fillId="3" borderId="0" xfId="0" applyFont="1" applyFill="1" applyProtection="1"/>
    <xf numFmtId="0" fontId="64"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6"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4" borderId="1" xfId="5" applyFont="1" applyFill="1" applyBorder="1" applyAlignment="1">
      <alignment vertical="top"/>
    </xf>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1" xfId="5" applyNumberFormat="1" applyFont="1" applyFill="1" applyBorder="1" applyAlignment="1"/>
    <xf numFmtId="9" fontId="46" fillId="5" borderId="0" xfId="5" applyNumberFormat="1" applyFont="1" applyFill="1" applyAlignment="1"/>
    <xf numFmtId="49" fontId="46" fillId="0" borderId="1" xfId="5" applyNumberFormat="1" applyFont="1" applyFill="1" applyBorder="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0" fontId="46" fillId="0" borderId="1" xfId="0" applyFont="1" applyBorder="1"/>
    <xf numFmtId="3" fontId="46" fillId="0" borderId="1" xfId="0" applyNumberFormat="1" applyFont="1" applyBorder="1"/>
    <xf numFmtId="49" fontId="46" fillId="0" borderId="1" xfId="0" applyNumberFormat="1" applyFont="1" applyBorder="1" applyAlignment="1">
      <alignment vertical="top"/>
    </xf>
    <xf numFmtId="164" fontId="65"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8"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0"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9" fillId="4" borderId="35" xfId="0" applyFont="1" applyFill="1" applyBorder="1" applyAlignment="1" applyProtection="1">
      <alignment horizontal="center" vertical="center" wrapText="1"/>
    </xf>
    <xf numFmtId="0" fontId="69" fillId="4" borderId="36" xfId="0" applyFont="1" applyFill="1" applyBorder="1" applyAlignment="1" applyProtection="1">
      <alignment horizontal="center" vertical="center" wrapText="1"/>
    </xf>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4" fontId="24" fillId="3" borderId="33" xfId="0" applyNumberFormat="1" applyFont="1" applyFill="1" applyBorder="1" applyProtection="1"/>
    <xf numFmtId="4" fontId="24" fillId="3" borderId="34" xfId="0" applyNumberFormat="1" applyFont="1" applyFill="1" applyBorder="1" applyProtection="1"/>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68" fillId="5" borderId="0" xfId="0" applyFont="1" applyFill="1" applyBorder="1" applyAlignment="1" applyProtection="1">
      <alignment horizontal="left" vertical="top" wrapText="1"/>
    </xf>
    <xf numFmtId="0" fontId="0" fillId="5" borderId="0" xfId="0" applyFont="1" applyFill="1" applyAlignment="1">
      <alignment horizontal="center" vertical="top" wrapText="1"/>
    </xf>
    <xf numFmtId="0" fontId="61"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0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1265</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1226</v>
      </c>
      <c r="C13" s="184"/>
      <c r="D13" s="184"/>
    </row>
    <row r="14" spans="1:4" ht="13.5" customHeight="1">
      <c r="A14" s="187"/>
      <c r="C14" s="30"/>
    </row>
    <row r="15" spans="1:4" ht="255">
      <c r="A15" s="188" t="s">
        <v>1266</v>
      </c>
      <c r="C15" s="30"/>
    </row>
    <row r="16" spans="1:4">
      <c r="A16" s="95"/>
      <c r="C16" s="30"/>
    </row>
    <row r="17" spans="1:4" ht="191.25">
      <c r="A17" s="96" t="s">
        <v>1267</v>
      </c>
      <c r="C17" s="30"/>
    </row>
    <row r="18" spans="1:4" ht="13.5" thickBot="1">
      <c r="A18" s="92"/>
      <c r="C18" s="30"/>
    </row>
    <row r="19" spans="1:4" ht="38.25">
      <c r="A19" s="28" t="s">
        <v>1268</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1269</v>
      </c>
    </row>
    <row r="24" spans="1:4">
      <c r="A24" s="33"/>
    </row>
    <row r="25" spans="1:4" ht="25.5">
      <c r="A25" s="28" t="s">
        <v>1270</v>
      </c>
    </row>
    <row r="26" spans="1:4">
      <c r="A26" s="29"/>
    </row>
    <row r="27" spans="1:4" ht="51">
      <c r="A27" s="30" t="s">
        <v>835</v>
      </c>
    </row>
    <row r="29" spans="1:4" ht="25.5">
      <c r="A29" s="28" t="s">
        <v>1227</v>
      </c>
    </row>
    <row r="31" spans="1:4" ht="15.75" customHeight="1">
      <c r="A31" s="28" t="s">
        <v>1189</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1271</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1228</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1272</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1205</v>
      </c>
    </row>
    <row r="112" spans="1:4">
      <c r="A112" s="36"/>
    </row>
    <row r="113" spans="1:1">
      <c r="A113" s="36" t="s">
        <v>1209</v>
      </c>
    </row>
    <row r="114" spans="1:1">
      <c r="A114" s="36"/>
    </row>
    <row r="115" spans="1:1">
      <c r="A115" s="93" t="s">
        <v>1206</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1207</v>
      </c>
    </row>
    <row r="127" spans="1:1" ht="38.25">
      <c r="A127" s="36" t="s">
        <v>841</v>
      </c>
    </row>
    <row r="129" spans="1:1">
      <c r="A129" s="93" t="s">
        <v>1208</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1264</v>
      </c>
      <c r="B2" s="298"/>
      <c r="C2" s="298"/>
      <c r="D2" s="298"/>
      <c r="E2" s="298"/>
      <c r="F2" s="298"/>
      <c r="G2" s="298"/>
      <c r="H2" s="296" t="s">
        <v>1188</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1204</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04" priority="7" stopIfTrue="1">
      <formula>$A8&lt;&gt;""</formula>
    </cfRule>
  </conditionalFormatting>
  <conditionalFormatting sqref="D8:H2883 D2884:D2911">
    <cfRule type="expression" dxfId="303" priority="6" stopIfTrue="1">
      <formula>$A8&lt;&gt;""</formula>
    </cfRule>
  </conditionalFormatting>
  <conditionalFormatting sqref="A8:A2911">
    <cfRule type="expression" dxfId="302" priority="5" stopIfTrue="1">
      <formula>$A8&lt;&gt;""</formula>
    </cfRule>
  </conditionalFormatting>
  <conditionalFormatting sqref="B2884:C2886">
    <cfRule type="expression" dxfId="301" priority="4" stopIfTrue="1">
      <formula>$A2884&lt;&gt;""</formula>
    </cfRule>
  </conditionalFormatting>
  <conditionalFormatting sqref="D2884:H2886">
    <cfRule type="expression" dxfId="300" priority="3" stopIfTrue="1">
      <formula>$A2884&lt;&gt;""</formula>
    </cfRule>
  </conditionalFormatting>
  <conditionalFormatting sqref="A2884:A2886">
    <cfRule type="expression" dxfId="299" priority="2" stopIfTrue="1">
      <formula>$A2884&lt;&gt;""</formula>
    </cfRule>
  </conditionalFormatting>
  <conditionalFormatting sqref="I8:I76">
    <cfRule type="expression" dxfId="298"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5" sqref="C15"/>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43769</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1219</v>
      </c>
      <c r="C10" s="246"/>
      <c r="G10" s="43">
        <v>43769</v>
      </c>
    </row>
    <row r="11" spans="1:7" ht="14.25">
      <c r="A11" s="198" t="s">
        <v>6</v>
      </c>
      <c r="B11" s="199" t="s">
        <v>227</v>
      </c>
      <c r="C11" s="246">
        <v>16127</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v>16127</v>
      </c>
      <c r="G15" s="43"/>
    </row>
    <row r="16" spans="1:7" ht="14.25">
      <c r="G16" s="43"/>
    </row>
    <row r="17" spans="1:5" ht="72" customHeight="1">
      <c r="A17" s="300" t="s">
        <v>1016</v>
      </c>
      <c r="B17" s="300"/>
      <c r="C17" s="300"/>
      <c r="D17" s="300"/>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10"/>
  <sheetViews>
    <sheetView tabSelected="1" topLeftCell="A136" workbookViewId="0">
      <selection activeCell="H144" sqref="H144"/>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 t="shared" ref="H1:H32" si="0">IF(ROW()&lt;=B$3,SUMIF(A$107:A$10052,A1,H$107:H$10052),"")</f>
        <v>15838.640000000001</v>
      </c>
      <c r="I1" s="158">
        <f t="shared" ref="I1:I32" si="1">IF(ROW()&lt;=B$3,SUMIFS(H$103:H$50052,A$103:A$50052,J1,I$103:I$50052,K1),"")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 t="shared" si="0"/>
        <v/>
      </c>
      <c r="I2" s="158" t="str">
        <f t="shared" si="1"/>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 t="shared" si="0"/>
        <v/>
      </c>
      <c r="I3" s="158" t="str">
        <f t="shared" si="1"/>
        <v/>
      </c>
      <c r="J3" s="157" t="str">
        <f t="shared" ref="J3:J66" si="2">$A3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 t="shared" si="0"/>
        <v/>
      </c>
      <c r="I4" s="158" t="str">
        <f t="shared" si="1"/>
        <v/>
      </c>
      <c r="J4" s="157" t="str">
        <f t="shared" si="2"/>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 t="shared" si="0"/>
        <v/>
      </c>
      <c r="I5" s="158" t="str">
        <f t="shared" si="1"/>
        <v/>
      </c>
      <c r="J5" s="157" t="str">
        <f t="shared" si="2"/>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 t="shared" si="0"/>
        <v/>
      </c>
      <c r="I6" s="158" t="str">
        <f t="shared" si="1"/>
        <v/>
      </c>
      <c r="J6" s="157" t="str">
        <f t="shared" si="2"/>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 t="shared" si="0"/>
        <v/>
      </c>
      <c r="I7" s="158" t="str">
        <f t="shared" si="1"/>
        <v/>
      </c>
      <c r="J7" s="157" t="str">
        <f t="shared" si="2"/>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 t="shared" si="0"/>
        <v/>
      </c>
      <c r="I8" s="158" t="str">
        <f t="shared" si="1"/>
        <v/>
      </c>
      <c r="J8" s="157" t="str">
        <f t="shared" si="2"/>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 t="shared" si="0"/>
        <v/>
      </c>
      <c r="I9" s="158" t="str">
        <f t="shared" si="1"/>
        <v/>
      </c>
      <c r="J9" s="157" t="str">
        <f t="shared" si="2"/>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 t="shared" si="0"/>
        <v/>
      </c>
      <c r="I10" s="158" t="str">
        <f t="shared" si="1"/>
        <v/>
      </c>
      <c r="J10" s="157" t="str">
        <f t="shared" si="2"/>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 t="shared" si="0"/>
        <v/>
      </c>
      <c r="I11" s="158" t="str">
        <f t="shared" si="1"/>
        <v/>
      </c>
      <c r="J11" s="157" t="str">
        <f t="shared" si="2"/>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 t="shared" si="0"/>
        <v/>
      </c>
      <c r="I12" s="158" t="str">
        <f t="shared" si="1"/>
        <v/>
      </c>
      <c r="J12" s="157" t="str">
        <f t="shared" si="2"/>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 t="shared" si="0"/>
        <v/>
      </c>
      <c r="I13" s="158" t="str">
        <f t="shared" si="1"/>
        <v/>
      </c>
      <c r="J13" s="157" t="str">
        <f t="shared" si="2"/>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 t="shared" si="0"/>
        <v/>
      </c>
      <c r="I14" s="158" t="str">
        <f t="shared" si="1"/>
        <v/>
      </c>
      <c r="J14" s="157" t="str">
        <f t="shared" si="2"/>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 t="shared" si="0"/>
        <v/>
      </c>
      <c r="I15" s="158" t="str">
        <f t="shared" si="1"/>
        <v/>
      </c>
      <c r="J15" s="157" t="str">
        <f t="shared" si="2"/>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 t="shared" si="0"/>
        <v/>
      </c>
      <c r="I16" s="158" t="str">
        <f t="shared" si="1"/>
        <v/>
      </c>
      <c r="J16" s="157" t="str">
        <f t="shared" si="2"/>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 t="shared" si="0"/>
        <v/>
      </c>
      <c r="I17" s="158" t="str">
        <f t="shared" si="1"/>
        <v/>
      </c>
      <c r="J17" s="157" t="str">
        <f t="shared" si="2"/>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 t="shared" si="0"/>
        <v/>
      </c>
      <c r="I18" s="158" t="str">
        <f t="shared" si="1"/>
        <v/>
      </c>
      <c r="J18" s="157" t="str">
        <f t="shared" si="2"/>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 t="shared" si="0"/>
        <v/>
      </c>
      <c r="I19" s="158" t="str">
        <f t="shared" si="1"/>
        <v/>
      </c>
      <c r="J19" s="157" t="str">
        <f t="shared" si="2"/>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 t="shared" si="0"/>
        <v/>
      </c>
      <c r="I20" s="158" t="str">
        <f t="shared" si="1"/>
        <v/>
      </c>
      <c r="J20" s="157" t="str">
        <f t="shared" si="2"/>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 t="shared" si="0"/>
        <v/>
      </c>
      <c r="I21" s="158" t="str">
        <f t="shared" si="1"/>
        <v/>
      </c>
      <c r="J21" s="157" t="str">
        <f t="shared" si="2"/>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0"/>
        <v/>
      </c>
      <c r="I22" s="158" t="str">
        <f t="shared" si="1"/>
        <v/>
      </c>
      <c r="J22" s="157" t="str">
        <f t="shared" si="2"/>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0"/>
        <v/>
      </c>
      <c r="I23" s="158" t="str">
        <f t="shared" si="1"/>
        <v/>
      </c>
      <c r="J23" s="157" t="str">
        <f t="shared" si="2"/>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0"/>
        <v/>
      </c>
      <c r="I24" s="158" t="str">
        <f t="shared" si="1"/>
        <v/>
      </c>
      <c r="J24" s="157" t="str">
        <f t="shared" si="2"/>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0"/>
        <v/>
      </c>
      <c r="I25" s="158" t="str">
        <f t="shared" si="1"/>
        <v/>
      </c>
      <c r="J25" s="157" t="str">
        <f t="shared" si="2"/>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0"/>
        <v/>
      </c>
      <c r="I26" s="158" t="str">
        <f t="shared" si="1"/>
        <v/>
      </c>
      <c r="J26" s="157" t="str">
        <f t="shared" si="2"/>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0"/>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0"/>
        <v/>
      </c>
      <c r="I28" s="158" t="str">
        <f t="shared" si="1"/>
        <v/>
      </c>
      <c r="J28" s="157" t="str">
        <f t="shared" si="2"/>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0"/>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0"/>
        <v/>
      </c>
      <c r="I30" s="158" t="str">
        <f t="shared" si="1"/>
        <v/>
      </c>
      <c r="J30" s="157" t="str">
        <f t="shared" si="2"/>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0"/>
        <v/>
      </c>
      <c r="I31" s="158" t="str">
        <f t="shared" si="1"/>
        <v/>
      </c>
      <c r="J31" s="157" t="str">
        <f t="shared" si="2"/>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0"/>
        <v/>
      </c>
      <c r="I32" s="158" t="str">
        <f t="shared" si="1"/>
        <v/>
      </c>
      <c r="J32" s="157" t="str">
        <f t="shared" si="2"/>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ref="H33:H64" si="3">IF(ROW()&lt;=B$3,SUMIF(A$107:A$10052,A33,H$107:H$10052),"")</f>
        <v/>
      </c>
      <c r="I33" s="158" t="str">
        <f t="shared" ref="I33:I64" si="4">IF(ROW()&lt;=B$3,SUMIFS(H$103:H$50052,A$103:A$50052,J33,I$103:I$50052,K33),"")</f>
        <v/>
      </c>
      <c r="J33" s="157" t="str">
        <f t="shared" si="2"/>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ref="H65:H94" si="5">IF(ROW()&lt;=B$3,SUMIF(A$107:A$10052,A65,H$107:H$10052),"")</f>
        <v/>
      </c>
      <c r="I65" s="158" t="str">
        <f t="shared" ref="I65:I94" si="6">IF(ROW()&lt;=B$3,SUMIFS(H$103:H$50052,A$103:A$50052,J65,I$103:I$50052,K65),"")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5"/>
        <v/>
      </c>
      <c r="I66" s="158" t="str">
        <f t="shared" si="6"/>
        <v/>
      </c>
      <c r="J66" s="157" t="str">
        <f t="shared" si="2"/>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5"/>
        <v/>
      </c>
      <c r="I67" s="158" t="str">
        <f t="shared" si="6"/>
        <v/>
      </c>
      <c r="J67" s="157" t="str">
        <f t="shared" ref="J67:J94" si="7">$A67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5"/>
        <v/>
      </c>
      <c r="I68" s="158" t="str">
        <f t="shared" si="6"/>
        <v/>
      </c>
      <c r="J68" s="157" t="str">
        <f t="shared" si="7"/>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5"/>
        <v/>
      </c>
      <c r="I69" s="158" t="str">
        <f t="shared" si="6"/>
        <v/>
      </c>
      <c r="J69" s="157" t="str">
        <f t="shared" si="7"/>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5"/>
        <v/>
      </c>
      <c r="I70" s="158" t="str">
        <f t="shared" si="6"/>
        <v/>
      </c>
      <c r="J70" s="157" t="str">
        <f t="shared" si="7"/>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si="5"/>
        <v/>
      </c>
      <c r="I71" s="158" t="str">
        <f t="shared" si="6"/>
        <v/>
      </c>
      <c r="J71" s="157" t="str">
        <f t="shared" si="7"/>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5"/>
        <v/>
      </c>
      <c r="I72" s="158" t="str">
        <f t="shared" si="6"/>
        <v/>
      </c>
      <c r="J72" s="157" t="str">
        <f t="shared" si="7"/>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5"/>
        <v/>
      </c>
      <c r="I73" s="158" t="str">
        <f t="shared" si="6"/>
        <v/>
      </c>
      <c r="J73" s="157" t="str">
        <f t="shared" si="7"/>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5"/>
        <v/>
      </c>
      <c r="I74" s="158" t="str">
        <f t="shared" si="6"/>
        <v/>
      </c>
      <c r="J74" s="157" t="str">
        <f t="shared" si="7"/>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5"/>
        <v/>
      </c>
      <c r="I75" s="158" t="str">
        <f t="shared" si="6"/>
        <v/>
      </c>
      <c r="J75" s="157" t="str">
        <f t="shared" si="7"/>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5"/>
        <v/>
      </c>
      <c r="I76" s="158" t="str">
        <f t="shared" si="6"/>
        <v/>
      </c>
      <c r="J76" s="157" t="str">
        <f t="shared" si="7"/>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5"/>
        <v/>
      </c>
      <c r="I77" s="158" t="str">
        <f t="shared" si="6"/>
        <v/>
      </c>
      <c r="J77" s="157" t="str">
        <f t="shared" si="7"/>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5"/>
        <v/>
      </c>
      <c r="I78" s="158" t="str">
        <f t="shared" si="6"/>
        <v/>
      </c>
      <c r="J78" s="157" t="str">
        <f t="shared" si="7"/>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5"/>
        <v/>
      </c>
      <c r="I79" s="158" t="str">
        <f t="shared" si="6"/>
        <v/>
      </c>
      <c r="J79" s="157" t="str">
        <f t="shared" si="7"/>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5"/>
        <v/>
      </c>
      <c r="I80" s="158" t="str">
        <f t="shared" si="6"/>
        <v/>
      </c>
      <c r="J80" s="157" t="str">
        <f t="shared" si="7"/>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5"/>
        <v/>
      </c>
      <c r="I81" s="158" t="str">
        <f t="shared" si="6"/>
        <v/>
      </c>
      <c r="J81" s="157" t="str">
        <f t="shared" si="7"/>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5"/>
        <v/>
      </c>
      <c r="I82" s="158" t="str">
        <f t="shared" si="6"/>
        <v/>
      </c>
      <c r="J82" s="157" t="str">
        <f t="shared" si="7"/>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5"/>
        <v/>
      </c>
      <c r="I83" s="158" t="str">
        <f t="shared" si="6"/>
        <v/>
      </c>
      <c r="J83" s="157" t="str">
        <f t="shared" si="7"/>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5"/>
        <v/>
      </c>
      <c r="I84" s="158" t="str">
        <f t="shared" si="6"/>
        <v/>
      </c>
      <c r="J84" s="157" t="str">
        <f t="shared" si="7"/>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5"/>
        <v/>
      </c>
      <c r="I85" s="158" t="str">
        <f t="shared" si="6"/>
        <v/>
      </c>
      <c r="J85" s="157" t="str">
        <f t="shared" si="7"/>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5"/>
        <v/>
      </c>
      <c r="I86" s="158" t="str">
        <f t="shared" si="6"/>
        <v/>
      </c>
      <c r="J86" s="157" t="str">
        <f t="shared" si="7"/>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5"/>
        <v/>
      </c>
      <c r="I87" s="158" t="str">
        <f t="shared" si="6"/>
        <v/>
      </c>
      <c r="J87" s="157" t="str">
        <f t="shared" si="7"/>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5"/>
        <v/>
      </c>
      <c r="I88" s="158" t="str">
        <f t="shared" si="6"/>
        <v/>
      </c>
      <c r="J88" s="157" t="str">
        <f t="shared" si="7"/>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5"/>
        <v/>
      </c>
      <c r="I89" s="158" t="str">
        <f t="shared" si="6"/>
        <v/>
      </c>
      <c r="J89" s="157" t="str">
        <f t="shared" si="7"/>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5"/>
        <v/>
      </c>
      <c r="I90" s="158" t="str">
        <f t="shared" si="6"/>
        <v/>
      </c>
      <c r="J90" s="157" t="str">
        <f t="shared" si="7"/>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5"/>
        <v/>
      </c>
      <c r="I91" s="158" t="str">
        <f t="shared" si="6"/>
        <v/>
      </c>
      <c r="J91" s="157" t="str">
        <f t="shared" si="7"/>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5"/>
        <v/>
      </c>
      <c r="I92" s="158" t="str">
        <f t="shared" si="6"/>
        <v/>
      </c>
      <c r="J92" s="157" t="str">
        <f t="shared" si="7"/>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5"/>
        <v/>
      </c>
      <c r="I93" s="158" t="str">
        <f t="shared" si="6"/>
        <v/>
      </c>
      <c r="J93" s="157" t="str">
        <f t="shared" si="7"/>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5"/>
        <v/>
      </c>
      <c r="I94" s="158" t="str">
        <f t="shared" si="6"/>
        <v/>
      </c>
      <c r="J94" s="157" t="str">
        <f t="shared" si="7"/>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1188</v>
      </c>
      <c r="I100" s="296"/>
      <c r="J100" s="134"/>
      <c r="K100" s="135"/>
      <c r="L100" s="135"/>
      <c r="M100" s="135"/>
      <c r="N100" s="135"/>
      <c r="O100" s="135"/>
      <c r="P100" s="135"/>
      <c r="Q100" s="135"/>
      <c r="R100" s="135"/>
      <c r="S100" s="135"/>
      <c r="T100" s="135"/>
      <c r="U100" s="135"/>
      <c r="V100" s="135"/>
      <c r="W100" s="135"/>
      <c r="X100" s="135"/>
    </row>
    <row r="101" spans="1:24" s="10" customFormat="1" ht="15.75">
      <c r="A101" s="298" t="s">
        <v>1262</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1204</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1473</v>
      </c>
      <c r="B107" s="20"/>
      <c r="C107" s="20"/>
      <c r="D107" s="23"/>
      <c r="E107" s="20" t="s">
        <v>1482</v>
      </c>
      <c r="F107" s="20"/>
      <c r="G107" s="20"/>
      <c r="H107" s="21"/>
      <c r="I107" s="118"/>
      <c r="J107" s="137"/>
    </row>
    <row r="108" spans="1:24" ht="12.75">
      <c r="A108" s="20" t="s">
        <v>1473</v>
      </c>
      <c r="B108" s="20" t="s">
        <v>1477</v>
      </c>
      <c r="C108" s="20" t="s">
        <v>1476</v>
      </c>
      <c r="D108" s="23">
        <v>43482</v>
      </c>
      <c r="E108" s="20" t="s">
        <v>1474</v>
      </c>
      <c r="F108" s="20"/>
      <c r="G108" s="20" t="s">
        <v>1475</v>
      </c>
      <c r="H108" s="21">
        <v>687.8</v>
      </c>
      <c r="I108" s="118">
        <v>3</v>
      </c>
      <c r="J108" s="137"/>
    </row>
    <row r="109" spans="1:24" ht="12.75">
      <c r="A109" s="20" t="s">
        <v>1473</v>
      </c>
      <c r="B109" s="20" t="s">
        <v>1480</v>
      </c>
      <c r="C109" s="20"/>
      <c r="D109" s="23">
        <v>43475</v>
      </c>
      <c r="E109" s="20" t="s">
        <v>1478</v>
      </c>
      <c r="F109" s="20"/>
      <c r="G109" s="20" t="s">
        <v>1479</v>
      </c>
      <c r="H109" s="21">
        <v>260</v>
      </c>
      <c r="I109" s="118">
        <v>3</v>
      </c>
      <c r="J109" s="137"/>
    </row>
    <row r="110" spans="1:24" ht="12.75">
      <c r="A110" s="20" t="s">
        <v>1473</v>
      </c>
      <c r="B110" s="20" t="s">
        <v>1507</v>
      </c>
      <c r="C110" s="20" t="s">
        <v>1508</v>
      </c>
      <c r="D110" s="23">
        <v>43578</v>
      </c>
      <c r="E110" s="20" t="s">
        <v>1506</v>
      </c>
      <c r="F110" s="20"/>
      <c r="G110" s="20" t="s">
        <v>1509</v>
      </c>
      <c r="H110" s="21">
        <v>94</v>
      </c>
      <c r="I110" s="118">
        <v>2</v>
      </c>
      <c r="J110" s="137"/>
    </row>
    <row r="111" spans="1:24" ht="33.75">
      <c r="A111" s="20" t="s">
        <v>1473</v>
      </c>
      <c r="B111" s="20" t="s">
        <v>1510</v>
      </c>
      <c r="C111" s="20"/>
      <c r="D111" s="23">
        <v>43578</v>
      </c>
      <c r="E111" s="20" t="s">
        <v>1517</v>
      </c>
      <c r="F111" s="20"/>
      <c r="G111" s="20"/>
      <c r="H111" s="21">
        <v>35.090000000000003</v>
      </c>
      <c r="I111" s="118">
        <v>2</v>
      </c>
      <c r="J111" s="137"/>
    </row>
    <row r="112" spans="1:24" ht="90">
      <c r="A112" s="20" t="s">
        <v>1473</v>
      </c>
      <c r="B112" s="20"/>
      <c r="C112" s="20"/>
      <c r="D112" s="23"/>
      <c r="E112" s="20" t="s">
        <v>1483</v>
      </c>
      <c r="F112" s="20"/>
      <c r="G112" s="20"/>
      <c r="H112" s="21"/>
      <c r="I112" s="118"/>
      <c r="J112" s="137"/>
    </row>
    <row r="113" spans="1:10" ht="12.75">
      <c r="A113" s="20" t="s">
        <v>1473</v>
      </c>
      <c r="B113" s="20" t="s">
        <v>1484</v>
      </c>
      <c r="C113" s="20" t="s">
        <v>1485</v>
      </c>
      <c r="D113" s="23">
        <v>43486</v>
      </c>
      <c r="E113" s="20" t="s">
        <v>1474</v>
      </c>
      <c r="F113" s="20"/>
      <c r="G113" s="20" t="s">
        <v>1486</v>
      </c>
      <c r="H113" s="21">
        <v>576.20000000000005</v>
      </c>
      <c r="I113" s="118">
        <v>3</v>
      </c>
      <c r="J113" s="137"/>
    </row>
    <row r="114" spans="1:10" ht="12.75">
      <c r="A114" s="20" t="s">
        <v>1473</v>
      </c>
      <c r="B114" s="20" t="s">
        <v>1511</v>
      </c>
      <c r="C114" s="20"/>
      <c r="D114" s="23">
        <v>43578</v>
      </c>
      <c r="E114" s="20" t="s">
        <v>1506</v>
      </c>
      <c r="F114" s="20"/>
      <c r="G114" s="20" t="s">
        <v>1479</v>
      </c>
      <c r="H114" s="21">
        <v>45</v>
      </c>
      <c r="I114" s="118">
        <v>3</v>
      </c>
      <c r="J114" s="137"/>
    </row>
    <row r="115" spans="1:10" ht="12.75">
      <c r="A115" s="20" t="s">
        <v>1473</v>
      </c>
      <c r="B115" s="20" t="s">
        <v>1487</v>
      </c>
      <c r="C115" s="20"/>
      <c r="D115" s="23">
        <v>43489</v>
      </c>
      <c r="E115" s="20" t="s">
        <v>1478</v>
      </c>
      <c r="F115" s="20"/>
      <c r="G115" s="20" t="s">
        <v>1479</v>
      </c>
      <c r="H115" s="21">
        <v>300</v>
      </c>
      <c r="I115" s="118">
        <v>3</v>
      </c>
      <c r="J115" s="137"/>
    </row>
    <row r="116" spans="1:10" ht="12.75">
      <c r="A116" s="20" t="s">
        <v>1473</v>
      </c>
      <c r="B116" s="20" t="s">
        <v>1512</v>
      </c>
      <c r="C116" s="20"/>
      <c r="D116" s="23">
        <v>43578</v>
      </c>
      <c r="E116" s="20" t="s">
        <v>1481</v>
      </c>
      <c r="F116" s="20"/>
      <c r="G116" s="20"/>
      <c r="H116" s="21">
        <v>116.01</v>
      </c>
      <c r="I116" s="118">
        <v>3</v>
      </c>
      <c r="J116" s="137"/>
    </row>
    <row r="117" spans="1:10" ht="101.25">
      <c r="A117" s="20" t="s">
        <v>1473</v>
      </c>
      <c r="B117" s="20"/>
      <c r="C117" s="20"/>
      <c r="D117" s="23"/>
      <c r="E117" s="20" t="s">
        <v>1488</v>
      </c>
      <c r="F117" s="20"/>
      <c r="G117" s="20"/>
      <c r="H117" s="21"/>
      <c r="I117" s="118"/>
      <c r="J117" s="137"/>
    </row>
    <row r="118" spans="1:10" ht="12.75">
      <c r="A118" s="20" t="s">
        <v>1473</v>
      </c>
      <c r="B118" s="20" t="s">
        <v>1489</v>
      </c>
      <c r="C118" s="20"/>
      <c r="D118" s="23">
        <v>43493</v>
      </c>
      <c r="E118" s="20" t="s">
        <v>1478</v>
      </c>
      <c r="F118" s="20"/>
      <c r="G118" s="20" t="s">
        <v>1479</v>
      </c>
      <c r="H118" s="21">
        <v>300</v>
      </c>
      <c r="I118" s="118">
        <v>2</v>
      </c>
      <c r="J118" s="137"/>
    </row>
    <row r="119" spans="1:10" ht="12.75">
      <c r="A119" s="20" t="s">
        <v>1473</v>
      </c>
      <c r="B119" s="20" t="s">
        <v>1513</v>
      </c>
      <c r="C119" s="20" t="s">
        <v>1515</v>
      </c>
      <c r="D119" s="23">
        <v>43578</v>
      </c>
      <c r="E119" s="20" t="s">
        <v>1474</v>
      </c>
      <c r="F119" s="20"/>
      <c r="G119" s="20" t="s">
        <v>1514</v>
      </c>
      <c r="H119" s="21">
        <v>858.5</v>
      </c>
      <c r="I119" s="118">
        <v>3</v>
      </c>
      <c r="J119" s="137"/>
    </row>
    <row r="120" spans="1:10" ht="12.75">
      <c r="A120" s="20" t="s">
        <v>1473</v>
      </c>
      <c r="B120" s="20" t="s">
        <v>1516</v>
      </c>
      <c r="C120" s="20"/>
      <c r="D120" s="23">
        <v>43578</v>
      </c>
      <c r="E120" s="20" t="s">
        <v>1481</v>
      </c>
      <c r="F120" s="20"/>
      <c r="G120" s="20"/>
      <c r="H120" s="21">
        <v>254.58</v>
      </c>
      <c r="I120" s="118">
        <v>2</v>
      </c>
      <c r="J120" s="137"/>
    </row>
    <row r="121" spans="1:10" ht="101.25">
      <c r="A121" s="20" t="s">
        <v>1473</v>
      </c>
      <c r="B121" s="20"/>
      <c r="C121" s="20"/>
      <c r="D121" s="23"/>
      <c r="E121" s="20" t="s">
        <v>1496</v>
      </c>
      <c r="F121" s="20"/>
      <c r="G121" s="20"/>
      <c r="H121" s="21"/>
      <c r="I121" s="118"/>
      <c r="J121" s="137"/>
    </row>
    <row r="122" spans="1:10" ht="12.75">
      <c r="A122" s="20" t="s">
        <v>1473</v>
      </c>
      <c r="B122" s="20" t="s">
        <v>1490</v>
      </c>
      <c r="C122" s="20"/>
      <c r="D122" s="23">
        <v>43530</v>
      </c>
      <c r="E122" s="20" t="s">
        <v>1478</v>
      </c>
      <c r="F122" s="20"/>
      <c r="G122" s="20" t="s">
        <v>1479</v>
      </c>
      <c r="H122" s="21">
        <v>655</v>
      </c>
      <c r="I122" s="118">
        <v>2</v>
      </c>
      <c r="J122" s="137"/>
    </row>
    <row r="123" spans="1:10" ht="12.75">
      <c r="A123" s="20" t="s">
        <v>1473</v>
      </c>
      <c r="B123" s="20" t="s">
        <v>1492</v>
      </c>
      <c r="C123" s="20"/>
      <c r="D123" s="23">
        <v>43531</v>
      </c>
      <c r="E123" s="20" t="s">
        <v>1474</v>
      </c>
      <c r="F123" s="20"/>
      <c r="G123" s="20" t="s">
        <v>1491</v>
      </c>
      <c r="H123" s="21">
        <v>3572.33</v>
      </c>
      <c r="I123" s="118">
        <v>3</v>
      </c>
      <c r="J123" s="137"/>
    </row>
    <row r="124" spans="1:10" ht="12.75">
      <c r="A124" s="20" t="s">
        <v>1473</v>
      </c>
      <c r="B124" s="20" t="s">
        <v>1505</v>
      </c>
      <c r="C124" s="20"/>
      <c r="D124" s="23">
        <v>43578</v>
      </c>
      <c r="E124" s="20" t="s">
        <v>1474</v>
      </c>
      <c r="F124" s="20"/>
      <c r="G124" s="20" t="s">
        <v>1528</v>
      </c>
      <c r="H124" s="21">
        <v>104.05</v>
      </c>
      <c r="I124" s="118">
        <v>3</v>
      </c>
      <c r="J124" s="137"/>
    </row>
    <row r="125" spans="1:10" ht="12.75">
      <c r="A125" s="20" t="s">
        <v>1473</v>
      </c>
      <c r="B125" s="20" t="s">
        <v>1495</v>
      </c>
      <c r="C125" s="20"/>
      <c r="D125" s="23">
        <v>43543</v>
      </c>
      <c r="E125" s="20" t="s">
        <v>1493</v>
      </c>
      <c r="F125" s="20"/>
      <c r="G125" s="20" t="s">
        <v>1494</v>
      </c>
      <c r="H125" s="21">
        <v>1480</v>
      </c>
      <c r="I125" s="118">
        <v>2</v>
      </c>
      <c r="J125" s="137"/>
    </row>
    <row r="126" spans="1:10" ht="12.75">
      <c r="A126" s="20" t="s">
        <v>1473</v>
      </c>
      <c r="B126" s="20" t="s">
        <v>1504</v>
      </c>
      <c r="C126" s="20"/>
      <c r="D126" s="23">
        <v>43578</v>
      </c>
      <c r="E126" s="20" t="s">
        <v>1481</v>
      </c>
      <c r="F126" s="20"/>
      <c r="G126" s="20"/>
      <c r="H126" s="21">
        <v>514.28</v>
      </c>
      <c r="I126" s="118">
        <v>3</v>
      </c>
      <c r="J126" s="137"/>
    </row>
    <row r="127" spans="1:10" ht="101.25">
      <c r="A127" s="20" t="s">
        <v>1473</v>
      </c>
      <c r="B127" s="20"/>
      <c r="C127" s="20"/>
      <c r="D127" s="23"/>
      <c r="E127" s="20" t="s">
        <v>1497</v>
      </c>
      <c r="F127" s="20"/>
      <c r="G127" s="20"/>
      <c r="H127" s="21"/>
      <c r="I127" s="118"/>
      <c r="J127" s="137"/>
    </row>
    <row r="128" spans="1:10" ht="12.75">
      <c r="A128" s="20" t="s">
        <v>1473</v>
      </c>
      <c r="B128" s="20" t="s">
        <v>1502</v>
      </c>
      <c r="C128" s="20" t="s">
        <v>1503</v>
      </c>
      <c r="D128" s="23">
        <v>43213</v>
      </c>
      <c r="E128" s="20" t="s">
        <v>1474</v>
      </c>
      <c r="F128" s="20"/>
      <c r="G128" s="20" t="s">
        <v>1501</v>
      </c>
      <c r="H128" s="21">
        <v>445</v>
      </c>
      <c r="I128" s="118">
        <v>3</v>
      </c>
      <c r="J128" s="137"/>
    </row>
    <row r="129" spans="1:10" ht="12.75">
      <c r="A129" s="20" t="s">
        <v>1473</v>
      </c>
      <c r="B129" s="20" t="s">
        <v>1534</v>
      </c>
      <c r="C129" s="20"/>
      <c r="D129" s="23">
        <v>43754</v>
      </c>
      <c r="E129" s="20" t="s">
        <v>1481</v>
      </c>
      <c r="F129" s="20"/>
      <c r="G129" s="20"/>
      <c r="H129" s="21">
        <v>675</v>
      </c>
      <c r="I129" s="118">
        <v>3</v>
      </c>
      <c r="J129" s="137"/>
    </row>
    <row r="130" spans="1:10" ht="12.75">
      <c r="A130" s="20" t="s">
        <v>1473</v>
      </c>
      <c r="B130" s="20" t="s">
        <v>1498</v>
      </c>
      <c r="C130" s="20"/>
      <c r="D130" s="23">
        <v>43542</v>
      </c>
      <c r="E130" s="20" t="s">
        <v>1478</v>
      </c>
      <c r="F130" s="20"/>
      <c r="G130" s="20" t="s">
        <v>1479</v>
      </c>
      <c r="H130" s="21">
        <v>100</v>
      </c>
      <c r="I130" s="118">
        <v>3</v>
      </c>
      <c r="J130" s="137"/>
    </row>
    <row r="131" spans="1:10" ht="101.25">
      <c r="A131" s="20" t="s">
        <v>1473</v>
      </c>
      <c r="B131" s="20"/>
      <c r="C131" s="20"/>
      <c r="D131" s="23"/>
      <c r="E131" s="20" t="s">
        <v>1499</v>
      </c>
      <c r="F131" s="20"/>
      <c r="G131" s="20"/>
      <c r="H131" s="21"/>
      <c r="I131" s="118"/>
      <c r="J131" s="137"/>
    </row>
    <row r="132" spans="1:10" ht="12.75">
      <c r="A132" s="20" t="s">
        <v>1473</v>
      </c>
      <c r="B132" s="20" t="s">
        <v>1518</v>
      </c>
      <c r="C132" s="20"/>
      <c r="D132" s="23">
        <v>43668</v>
      </c>
      <c r="E132" s="20" t="s">
        <v>1532</v>
      </c>
      <c r="F132" s="20"/>
      <c r="G132" s="20"/>
      <c r="H132" s="21">
        <v>819</v>
      </c>
      <c r="I132" s="118">
        <v>3</v>
      </c>
      <c r="J132" s="137"/>
    </row>
    <row r="133" spans="1:10" ht="12.75">
      <c r="A133" s="20" t="s">
        <v>1473</v>
      </c>
      <c r="B133" s="20" t="s">
        <v>1533</v>
      </c>
      <c r="C133" s="20"/>
      <c r="D133" s="23">
        <v>43727</v>
      </c>
      <c r="E133" s="20" t="s">
        <v>1481</v>
      </c>
      <c r="F133" s="20"/>
      <c r="G133" s="20"/>
      <c r="H133" s="21">
        <v>234</v>
      </c>
      <c r="I133" s="118">
        <v>3</v>
      </c>
      <c r="J133" s="137"/>
    </row>
    <row r="134" spans="1:10" ht="12.75">
      <c r="A134" s="20" t="s">
        <v>1473</v>
      </c>
      <c r="B134" s="20" t="s">
        <v>1500</v>
      </c>
      <c r="C134" s="20"/>
      <c r="D134" s="23">
        <v>43556</v>
      </c>
      <c r="E134" s="20" t="s">
        <v>1478</v>
      </c>
      <c r="F134" s="20"/>
      <c r="G134" s="20" t="s">
        <v>1479</v>
      </c>
      <c r="H134" s="21">
        <v>300</v>
      </c>
      <c r="I134" s="118">
        <v>3</v>
      </c>
      <c r="J134" s="137"/>
    </row>
    <row r="135" spans="1:10" ht="12.75">
      <c r="A135" s="20" t="s">
        <v>1473</v>
      </c>
      <c r="B135" s="20" t="s">
        <v>1518</v>
      </c>
      <c r="C135" s="20"/>
      <c r="D135" s="23">
        <v>43668</v>
      </c>
      <c r="E135" s="20" t="s">
        <v>1519</v>
      </c>
      <c r="F135" s="20"/>
      <c r="G135" s="20" t="s">
        <v>1479</v>
      </c>
      <c r="H135" s="21">
        <v>305</v>
      </c>
      <c r="I135" s="118">
        <v>3</v>
      </c>
      <c r="J135" s="137"/>
    </row>
    <row r="136" spans="1:10" ht="12.75">
      <c r="A136" s="20" t="s">
        <v>1473</v>
      </c>
      <c r="B136" s="20" t="s">
        <v>1521</v>
      </c>
      <c r="C136" s="20"/>
      <c r="D136" s="23">
        <v>43661</v>
      </c>
      <c r="E136" s="20" t="s">
        <v>1526</v>
      </c>
      <c r="F136" s="20"/>
      <c r="G136" s="20" t="s">
        <v>1520</v>
      </c>
      <c r="H136" s="21">
        <v>350</v>
      </c>
      <c r="I136" s="118">
        <v>4</v>
      </c>
      <c r="J136" s="137"/>
    </row>
    <row r="137" spans="1:10" ht="22.5">
      <c r="A137" s="20" t="s">
        <v>1473</v>
      </c>
      <c r="B137" s="20" t="s">
        <v>1524</v>
      </c>
      <c r="C137" s="20" t="s">
        <v>1523</v>
      </c>
      <c r="D137" s="23">
        <v>43668</v>
      </c>
      <c r="E137" s="20" t="s">
        <v>1522</v>
      </c>
      <c r="F137" s="20"/>
      <c r="G137" s="20" t="s">
        <v>1479</v>
      </c>
      <c r="H137" s="21">
        <v>457.8</v>
      </c>
      <c r="I137" s="118">
        <v>4</v>
      </c>
      <c r="J137" s="137"/>
    </row>
    <row r="138" spans="1:10" ht="12.75">
      <c r="A138" s="20" t="s">
        <v>1473</v>
      </c>
      <c r="B138" s="20" t="s">
        <v>1527</v>
      </c>
      <c r="C138" s="20"/>
      <c r="D138" s="23">
        <v>43704</v>
      </c>
      <c r="E138" s="20" t="s">
        <v>1525</v>
      </c>
      <c r="F138" s="20"/>
      <c r="G138" s="20" t="s">
        <v>1520</v>
      </c>
      <c r="H138" s="21">
        <v>200</v>
      </c>
      <c r="I138" s="118">
        <v>4</v>
      </c>
      <c r="J138" s="137"/>
    </row>
    <row r="139" spans="1:10" ht="22.5">
      <c r="A139" s="20" t="s">
        <v>1473</v>
      </c>
      <c r="B139" s="20" t="s">
        <v>1530</v>
      </c>
      <c r="C139" s="20"/>
      <c r="D139" s="23">
        <v>43727</v>
      </c>
      <c r="E139" s="20" t="s">
        <v>1529</v>
      </c>
      <c r="F139" s="20"/>
      <c r="G139" s="20" t="s">
        <v>1531</v>
      </c>
      <c r="H139" s="21">
        <v>200</v>
      </c>
      <c r="I139" s="118">
        <v>2</v>
      </c>
      <c r="J139" s="137"/>
    </row>
    <row r="140" spans="1:10" ht="12.75">
      <c r="A140" s="20" t="s">
        <v>1473</v>
      </c>
      <c r="B140" s="20" t="s">
        <v>1539</v>
      </c>
      <c r="C140" s="20"/>
      <c r="D140" s="23">
        <v>43754</v>
      </c>
      <c r="E140" s="20" t="s">
        <v>1536</v>
      </c>
      <c r="F140" s="20"/>
      <c r="G140" s="20" t="s">
        <v>1535</v>
      </c>
      <c r="H140" s="21">
        <v>400</v>
      </c>
      <c r="I140" s="118">
        <v>1</v>
      </c>
      <c r="J140" s="137"/>
    </row>
    <row r="141" spans="1:10" ht="22.5">
      <c r="A141" s="20" t="s">
        <v>1473</v>
      </c>
      <c r="B141" s="20" t="s">
        <v>1540</v>
      </c>
      <c r="C141" s="20"/>
      <c r="D141" s="23">
        <v>43754</v>
      </c>
      <c r="E141" s="20" t="s">
        <v>1537</v>
      </c>
      <c r="F141" s="20"/>
      <c r="G141" s="20" t="s">
        <v>1538</v>
      </c>
      <c r="H141" s="21">
        <v>400</v>
      </c>
      <c r="I141" s="118">
        <v>1</v>
      </c>
      <c r="J141" s="137"/>
    </row>
    <row r="142" spans="1:10" ht="12.75">
      <c r="A142" s="20" t="s">
        <v>1473</v>
      </c>
      <c r="B142" s="20" t="s">
        <v>1542</v>
      </c>
      <c r="C142" s="20"/>
      <c r="D142" s="23">
        <v>43758</v>
      </c>
      <c r="E142" s="20" t="s">
        <v>1541</v>
      </c>
      <c r="F142" s="20"/>
      <c r="G142" s="20" t="s">
        <v>1520</v>
      </c>
      <c r="H142" s="21">
        <v>600</v>
      </c>
      <c r="I142" s="118">
        <v>4</v>
      </c>
      <c r="J142" s="137"/>
    </row>
    <row r="143" spans="1:10" ht="12.75">
      <c r="A143" s="20" t="s">
        <v>1473</v>
      </c>
      <c r="B143" s="20" t="s">
        <v>1543</v>
      </c>
      <c r="C143" s="20"/>
      <c r="D143" s="23">
        <v>43758</v>
      </c>
      <c r="E143" s="20" t="s">
        <v>1544</v>
      </c>
      <c r="F143" s="20"/>
      <c r="G143" s="20" t="s">
        <v>383</v>
      </c>
      <c r="H143" s="21">
        <v>500</v>
      </c>
      <c r="I143" s="118">
        <v>4</v>
      </c>
      <c r="J143" s="137"/>
    </row>
    <row r="144" spans="1:10" ht="12.75">
      <c r="A144" s="20"/>
      <c r="B144" s="20"/>
      <c r="C144" s="20"/>
      <c r="D144" s="23"/>
      <c r="E144" s="20"/>
      <c r="F144" s="20"/>
      <c r="G144" s="20"/>
      <c r="H144" s="21"/>
      <c r="I144" s="118"/>
      <c r="J144" s="137"/>
    </row>
    <row r="145" spans="1:10" ht="12.75">
      <c r="A145" s="20"/>
      <c r="B145" s="20"/>
      <c r="C145" s="20"/>
      <c r="D145" s="23"/>
      <c r="E145" s="20"/>
      <c r="F145" s="20"/>
      <c r="G145" s="20"/>
      <c r="H145" s="21"/>
      <c r="I145" s="118"/>
      <c r="J145" s="137"/>
    </row>
    <row r="146" spans="1:10" ht="12.75">
      <c r="A146" s="20"/>
      <c r="B146" s="20"/>
      <c r="C146" s="20"/>
      <c r="D146" s="23"/>
      <c r="E146" s="20"/>
      <c r="F146" s="20"/>
      <c r="G146" s="20"/>
      <c r="H146" s="21"/>
      <c r="I146" s="118"/>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ht="12.75">
      <c r="A4487" s="20"/>
      <c r="B4487" s="20"/>
      <c r="C4487" s="20"/>
      <c r="D4487" s="23"/>
      <c r="E4487" s="20"/>
      <c r="F4487" s="20"/>
      <c r="G4487" s="20"/>
      <c r="H4487" s="21"/>
      <c r="I4487" s="118"/>
      <c r="J4487" s="137"/>
    </row>
    <row r="4488" spans="1:10" ht="12.75">
      <c r="A4488" s="20"/>
      <c r="B4488" s="20"/>
      <c r="C4488" s="20"/>
      <c r="D4488" s="23"/>
      <c r="E4488" s="20"/>
      <c r="F4488" s="20"/>
      <c r="G4488" s="20"/>
      <c r="H4488" s="21"/>
      <c r="I4488" s="118"/>
      <c r="J4488" s="137"/>
    </row>
    <row r="4489" spans="1:10" ht="12.75">
      <c r="A4489" s="20"/>
      <c r="B4489" s="20"/>
      <c r="C4489" s="20"/>
      <c r="D4489" s="23"/>
      <c r="E4489" s="20"/>
      <c r="F4489" s="20"/>
      <c r="G4489" s="20"/>
      <c r="H4489" s="21"/>
      <c r="I4489" s="118"/>
      <c r="J4489" s="137"/>
    </row>
    <row r="4490" spans="1:10" ht="12.75">
      <c r="A4490" s="20"/>
      <c r="B4490" s="20"/>
      <c r="C4490" s="20"/>
      <c r="D4490" s="23"/>
      <c r="E4490" s="20"/>
      <c r="F4490" s="20"/>
      <c r="G4490" s="20"/>
      <c r="H4490" s="21"/>
      <c r="I4490" s="118"/>
      <c r="J4490" s="137"/>
    </row>
    <row r="4491" spans="1:10" ht="12.75">
      <c r="A4491" s="20"/>
      <c r="B4491" s="20"/>
      <c r="C4491" s="20"/>
      <c r="D4491" s="23"/>
      <c r="E4491" s="20"/>
      <c r="F4491" s="20"/>
      <c r="G4491" s="20"/>
      <c r="H4491" s="21"/>
      <c r="I4491" s="118"/>
      <c r="J4491" s="137"/>
    </row>
    <row r="4492" spans="1:10" ht="12.75">
      <c r="A4492" s="20"/>
      <c r="B4492" s="20"/>
      <c r="C4492" s="20"/>
      <c r="D4492" s="23"/>
      <c r="E4492" s="20"/>
      <c r="F4492" s="20"/>
      <c r="G4492" s="20"/>
      <c r="H4492" s="21"/>
      <c r="I4492" s="118"/>
      <c r="J4492" s="137"/>
    </row>
    <row r="4493" spans="1:10" ht="12.75">
      <c r="A4493" s="20"/>
      <c r="B4493" s="20"/>
      <c r="C4493" s="20"/>
      <c r="D4493" s="23"/>
      <c r="E4493" s="20"/>
      <c r="F4493" s="20"/>
      <c r="G4493" s="20"/>
      <c r="H4493" s="21"/>
      <c r="I4493" s="118"/>
      <c r="J4493" s="137"/>
    </row>
    <row r="4494" spans="1:10" ht="12.75">
      <c r="A4494" s="20"/>
      <c r="B4494" s="20"/>
      <c r="C4494" s="20"/>
      <c r="D4494" s="23"/>
      <c r="E4494" s="20"/>
      <c r="F4494" s="20"/>
      <c r="G4494" s="20"/>
      <c r="H4494" s="21"/>
      <c r="I4494" s="118"/>
      <c r="J4494" s="137"/>
    </row>
    <row r="4495" spans="1:10" ht="12.75">
      <c r="A4495" s="20"/>
      <c r="B4495" s="20"/>
      <c r="C4495" s="20"/>
      <c r="D4495" s="23"/>
      <c r="E4495" s="20"/>
      <c r="F4495" s="20"/>
      <c r="G4495" s="20"/>
      <c r="H4495" s="21"/>
      <c r="I4495" s="118"/>
      <c r="J4495" s="137"/>
    </row>
    <row r="4496" spans="1:10" ht="12.75">
      <c r="A4496" s="20"/>
      <c r="B4496" s="20"/>
      <c r="C4496" s="20"/>
      <c r="D4496" s="23"/>
      <c r="E4496" s="20"/>
      <c r="F4496" s="20"/>
      <c r="G4496" s="20"/>
      <c r="H4496" s="21"/>
      <c r="I4496" s="118"/>
      <c r="J4496" s="137"/>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row r="5001" spans="1:9">
      <c r="A5001" s="20"/>
      <c r="B5001" s="20"/>
      <c r="C5001" s="20"/>
      <c r="D5001" s="23"/>
      <c r="E5001" s="20"/>
      <c r="F5001" s="20"/>
      <c r="G5001" s="20"/>
      <c r="H5001" s="21"/>
      <c r="I5001" s="118"/>
    </row>
    <row r="5002" spans="1:9">
      <c r="A5002" s="20"/>
      <c r="B5002" s="20"/>
      <c r="C5002" s="20"/>
      <c r="D5002" s="23"/>
      <c r="E5002" s="20"/>
      <c r="F5002" s="20"/>
      <c r="G5002" s="20"/>
      <c r="H5002" s="21"/>
      <c r="I5002" s="118"/>
    </row>
    <row r="5003" spans="1:9">
      <c r="A5003" s="20"/>
      <c r="B5003" s="20"/>
      <c r="C5003" s="20"/>
      <c r="D5003" s="23"/>
      <c r="E5003" s="20"/>
      <c r="F5003" s="20"/>
      <c r="G5003" s="20"/>
      <c r="H5003" s="21"/>
      <c r="I5003" s="118"/>
    </row>
    <row r="5004" spans="1:9">
      <c r="A5004" s="20"/>
      <c r="B5004" s="20"/>
      <c r="C5004" s="20"/>
      <c r="D5004" s="23"/>
      <c r="E5004" s="20"/>
      <c r="F5004" s="20"/>
      <c r="G5004" s="20"/>
      <c r="H5004" s="21"/>
      <c r="I5004" s="118"/>
    </row>
    <row r="5005" spans="1:9">
      <c r="A5005" s="20"/>
      <c r="B5005" s="20"/>
      <c r="C5005" s="20"/>
      <c r="D5005" s="23"/>
      <c r="E5005" s="20"/>
      <c r="F5005" s="20"/>
      <c r="G5005" s="20"/>
      <c r="H5005" s="21"/>
      <c r="I5005" s="118"/>
    </row>
    <row r="5006" spans="1:9">
      <c r="A5006" s="20"/>
      <c r="B5006" s="20"/>
      <c r="C5006" s="20"/>
      <c r="D5006" s="23"/>
      <c r="E5006" s="20"/>
      <c r="F5006" s="20"/>
      <c r="G5006" s="20"/>
      <c r="H5006" s="21"/>
      <c r="I5006" s="118"/>
    </row>
    <row r="5007" spans="1:9">
      <c r="A5007" s="20"/>
      <c r="B5007" s="20"/>
      <c r="C5007" s="20"/>
      <c r="D5007" s="23"/>
      <c r="E5007" s="20"/>
      <c r="F5007" s="20"/>
      <c r="G5007" s="20"/>
      <c r="H5007" s="21"/>
      <c r="I5007" s="118"/>
    </row>
    <row r="5008" spans="1:9">
      <c r="A5008" s="20"/>
      <c r="B5008" s="20"/>
      <c r="C5008" s="20"/>
      <c r="D5008" s="23"/>
      <c r="E5008" s="20"/>
      <c r="F5008" s="20"/>
      <c r="G5008" s="20"/>
      <c r="H5008" s="21"/>
      <c r="I5008" s="118"/>
    </row>
    <row r="5009" spans="1:9">
      <c r="A5009" s="20"/>
      <c r="B5009" s="20"/>
      <c r="C5009" s="20"/>
      <c r="D5009" s="23"/>
      <c r="E5009" s="20"/>
      <c r="F5009" s="20"/>
      <c r="G5009" s="20"/>
      <c r="H5009" s="21"/>
      <c r="I5009" s="118"/>
    </row>
    <row r="5010" spans="1:9">
      <c r="A5010" s="20"/>
      <c r="B5010" s="20"/>
      <c r="C5010" s="20"/>
      <c r="D5010" s="23"/>
      <c r="E5010" s="20"/>
      <c r="F5010" s="20"/>
      <c r="G5010" s="20"/>
      <c r="H5010" s="21"/>
      <c r="I5010" s="118"/>
    </row>
  </sheetData>
  <mergeCells count="5">
    <mergeCell ref="A105:I105"/>
    <mergeCell ref="A100:G100"/>
    <mergeCell ref="H101:I101"/>
    <mergeCell ref="H100:I100"/>
    <mergeCell ref="A101:G101"/>
  </mergeCells>
  <conditionalFormatting sqref="D1060:D1062 B1375:C1377 I1464:I1468 E238:F238 H238:I238 I180:I237 I1378:I1395 H1060:I1062 B1469:I1470 H1173:I1173 H467:I468 D1168:D1170 B1172:D1172 I1171 I1300:I1311 B1312:G1312 B1299:I1299 H1374:I1377 B1374:D1374 I1416 B1417:I1417 I1174:I1177 D1141 I1370:I1373 I1281:I1298 I1120 B1121:G1121 B1396:I1398 I1265 B1415:I1415 B1403:D1403 E259:H285 I252:I330 B258:D285 D1567:D1665 B1567:C4384 E169:I172 B169:C172 C635:I635 B145:C159 D145:D172 E1458:I1460 H1453:I1457 H1461:I1463 B1263:D1264 E1263:G1263 H1263:I1264 I1229:I1262 B1271:G1280 H1266:I1280 H499:H506 G1403:I1412 B821:D821 G821:I821 G829:I829 I1063:I1064 H1063 B1266:D1270 H1121:I1136 G1124:G1136 B174:D184 E174:I179 I173 B830:I835 B1093:I1098 H484:H493 D1065:D1068 E1067:G1068 B1100:I1119 I1099 B331:I332 B370:H420 I370:I430 H1065:I1092 A1067:C1068 B1077:G1091 H915:I915 A914:I914 B1461:G1462 H1178:I1228 H335:I338 A334:I334 E333:I333 B1401:I1402 H1399:I1400 I480:I509 B480:H481 H1418:I1419 A1071:G1076 B836:D836 G836:I836 I1420:I1452 H1423:H1452 B636:I654 B469:I479 B1125:F1136 B238:D251 E239:I251 E145:I159 H1413:I1414 H1141:I1146 I1137:I1140 E1423:G1457 B1423:D1460 B510:I608 H609:I617 A916:I1059 B339:I358 B431:I466 B1204:G1228 B819:I820 B837:I913 B822:I828 B609:B617 B714:I817 B1514:D1566 E1514:G4384 B1472:G1513 H1471:I4384 H1312:I1369 B1337:G1369 I618:I634 B656:H698 B710:H710 B712:H713 I655:I713 A107:A5010">
    <cfRule type="expression" dxfId="297" priority="289" stopIfTrue="1">
      <formula>$A107&lt;&gt;""</formula>
    </cfRule>
  </conditionalFormatting>
  <conditionalFormatting sqref="E1374:G1374 E1264:F1264 E1266:G1270">
    <cfRule type="expression" dxfId="296" priority="288" stopIfTrue="1">
      <formula>$A1264&lt;&gt;""</formula>
    </cfRule>
  </conditionalFormatting>
  <conditionalFormatting sqref="B4357:C4359">
    <cfRule type="expression" dxfId="295" priority="287" stopIfTrue="1">
      <formula>$A4357&lt;&gt;""</formula>
    </cfRule>
  </conditionalFormatting>
  <conditionalFormatting sqref="E4357:G4359 I4357:I4359">
    <cfRule type="expression" dxfId="294" priority="286" stopIfTrue="1">
      <formula>$A4357&lt;&gt;""</formula>
    </cfRule>
  </conditionalFormatting>
  <conditionalFormatting sqref="A4357:A4359">
    <cfRule type="expression" dxfId="293" priority="285" stopIfTrue="1">
      <formula>$A4357&lt;&gt;""</formula>
    </cfRule>
  </conditionalFormatting>
  <conditionalFormatting sqref="D1666:D4384">
    <cfRule type="expression" dxfId="292" priority="284" stopIfTrue="1">
      <formula>$A1666&lt;&gt;""</formula>
    </cfRule>
  </conditionalFormatting>
  <conditionalFormatting sqref="D4357:D4359">
    <cfRule type="expression" dxfId="291" priority="283" stopIfTrue="1">
      <formula>$A4357&lt;&gt;""</formula>
    </cfRule>
  </conditionalFormatting>
  <conditionalFormatting sqref="H4357:H4359">
    <cfRule type="expression" dxfId="290" priority="282" stopIfTrue="1">
      <formula>$A4357&lt;&gt;""</formula>
    </cfRule>
  </conditionalFormatting>
  <conditionalFormatting sqref="E1060:G1062 B1168:C1170 E1168:I1170 I1147:I1167 A1060:C1062 A1065:C1066 E1065:G1066">
    <cfRule type="expression" dxfId="289" priority="281" stopIfTrue="1">
      <formula>$A1060&lt;&gt;""</formula>
    </cfRule>
  </conditionalFormatting>
  <conditionalFormatting sqref="B1141:C1141">
    <cfRule type="expression" dxfId="288" priority="280" stopIfTrue="1">
      <formula>$A1141&lt;&gt;""</formula>
    </cfRule>
  </conditionalFormatting>
  <conditionalFormatting sqref="E1141:G1141">
    <cfRule type="expression" dxfId="287" priority="279" stopIfTrue="1">
      <formula>$A1141&lt;&gt;""</formula>
    </cfRule>
  </conditionalFormatting>
  <conditionalFormatting sqref="B107:I5010">
    <cfRule type="expression" dxfId="286" priority="278" stopIfTrue="1">
      <formula>$A107&lt;&gt;""</formula>
    </cfRule>
  </conditionalFormatting>
  <conditionalFormatting sqref="B160:C168 E160:I168">
    <cfRule type="expression" dxfId="285" priority="277" stopIfTrue="1">
      <formula>$A160&lt;&gt;""</formula>
    </cfRule>
  </conditionalFormatting>
  <conditionalFormatting sqref="H1172:I1172">
    <cfRule type="expression" dxfId="284" priority="276" stopIfTrue="1">
      <formula>$A1172&lt;&gt;""</formula>
    </cfRule>
  </conditionalFormatting>
  <conditionalFormatting sqref="E107:F5010">
    <cfRule type="expression" dxfId="283" priority="274" stopIfTrue="1">
      <formula>$A107&lt;&gt;""</formula>
    </cfRule>
  </conditionalFormatting>
  <conditionalFormatting sqref="A107:A5010">
    <cfRule type="expression" dxfId="282" priority="275" stopIfTrue="1">
      <formula>$A107&lt;&gt;""</formula>
    </cfRule>
  </conditionalFormatting>
  <conditionalFormatting sqref="G238">
    <cfRule type="expression" dxfId="281" priority="273" stopIfTrue="1">
      <formula>$A238&lt;&gt;""</formula>
    </cfRule>
  </conditionalFormatting>
  <conditionalFormatting sqref="E1172:G1172">
    <cfRule type="expression" dxfId="280" priority="272" stopIfTrue="1">
      <formula>$A1172&lt;&gt;""</formula>
    </cfRule>
  </conditionalFormatting>
  <conditionalFormatting sqref="D1143:D1146">
    <cfRule type="expression" dxfId="279" priority="271" stopIfTrue="1">
      <formula>$A1143&lt;&gt;""</formula>
    </cfRule>
  </conditionalFormatting>
  <conditionalFormatting sqref="G1143:G1146">
    <cfRule type="expression" dxfId="278" priority="270" stopIfTrue="1">
      <formula>$A1143&lt;&gt;""</formula>
    </cfRule>
  </conditionalFormatting>
  <conditionalFormatting sqref="E1143:F1146">
    <cfRule type="expression" dxfId="277" priority="269" stopIfTrue="1">
      <formula>$A1143&lt;&gt;""</formula>
    </cfRule>
  </conditionalFormatting>
  <conditionalFormatting sqref="B1143:C1146">
    <cfRule type="expression" dxfId="276" priority="268" stopIfTrue="1">
      <formula>$A1143&lt;&gt;""</formula>
    </cfRule>
  </conditionalFormatting>
  <conditionalFormatting sqref="D1313:D1316 D1326:D1336 D1319:D1324">
    <cfRule type="expression" dxfId="275" priority="267" stopIfTrue="1">
      <formula>$A1313&lt;&gt;""</formula>
    </cfRule>
  </conditionalFormatting>
  <conditionalFormatting sqref="G1313:G1316 G1326:G1336 G1319:G1324">
    <cfRule type="expression" dxfId="274" priority="266" stopIfTrue="1">
      <formula>$A1313&lt;&gt;""</formula>
    </cfRule>
  </conditionalFormatting>
  <conditionalFormatting sqref="E1313:F1316 E1326:F1336 E1319:F1324">
    <cfRule type="expression" dxfId="273" priority="265" stopIfTrue="1">
      <formula>$A1313&lt;&gt;""</formula>
    </cfRule>
  </conditionalFormatting>
  <conditionalFormatting sqref="B1313:C1316 B1326:C1336 B1319:C1324">
    <cfRule type="expression" dxfId="272" priority="264" stopIfTrue="1">
      <formula>$A1313&lt;&gt;""</formula>
    </cfRule>
  </conditionalFormatting>
  <conditionalFormatting sqref="D1173">
    <cfRule type="expression" dxfId="271" priority="263" stopIfTrue="1">
      <formula>$A1173&lt;&gt;""</formula>
    </cfRule>
  </conditionalFormatting>
  <conditionalFormatting sqref="E1173:G1173">
    <cfRule type="expression" dxfId="270" priority="262" stopIfTrue="1">
      <formula>$A1173&lt;&gt;""</formula>
    </cfRule>
  </conditionalFormatting>
  <conditionalFormatting sqref="B1173:C1173">
    <cfRule type="expression" dxfId="269" priority="261" stopIfTrue="1">
      <formula>$A1173&lt;&gt;""</formula>
    </cfRule>
  </conditionalFormatting>
  <conditionalFormatting sqref="B421:H430">
    <cfRule type="expression" dxfId="268" priority="260" stopIfTrue="1">
      <formula>$A421&lt;&gt;""</formula>
    </cfRule>
  </conditionalFormatting>
  <conditionalFormatting sqref="B252:H252 B253:D257">
    <cfRule type="expression" dxfId="267" priority="259" stopIfTrue="1">
      <formula>$A252&lt;&gt;""</formula>
    </cfRule>
  </conditionalFormatting>
  <conditionalFormatting sqref="E1375:F1377">
    <cfRule type="expression" dxfId="266" priority="256" stopIfTrue="1">
      <formula>$A1375&lt;&gt;""</formula>
    </cfRule>
  </conditionalFormatting>
  <conditionalFormatting sqref="D1375:D1377">
    <cfRule type="expression" dxfId="265" priority="258" stopIfTrue="1">
      <formula>$A1375&lt;&gt;""</formula>
    </cfRule>
  </conditionalFormatting>
  <conditionalFormatting sqref="G1375:G1377">
    <cfRule type="expression" dxfId="264" priority="257" stopIfTrue="1">
      <formula>$A1375&lt;&gt;""</formula>
    </cfRule>
  </conditionalFormatting>
  <conditionalFormatting sqref="B655:H655">
    <cfRule type="expression" dxfId="263" priority="255" stopIfTrue="1">
      <formula>$A655&lt;&gt;""</formula>
    </cfRule>
  </conditionalFormatting>
  <conditionalFormatting sqref="H1464:H1468">
    <cfRule type="expression" dxfId="262" priority="254" stopIfTrue="1">
      <formula>$A1464&lt;&gt;""</formula>
    </cfRule>
  </conditionalFormatting>
  <conditionalFormatting sqref="D1464:D1468">
    <cfRule type="expression" dxfId="261" priority="253" stopIfTrue="1">
      <formula>$A1464&lt;&gt;""</formula>
    </cfRule>
  </conditionalFormatting>
  <conditionalFormatting sqref="G1464:G1468">
    <cfRule type="expression" dxfId="260" priority="252" stopIfTrue="1">
      <formula>$A1464&lt;&gt;""</formula>
    </cfRule>
  </conditionalFormatting>
  <conditionalFormatting sqref="E1464:F1468">
    <cfRule type="expression" dxfId="259" priority="251" stopIfTrue="1">
      <formula>$A1464&lt;&gt;""</formula>
    </cfRule>
  </conditionalFormatting>
  <conditionalFormatting sqref="B1464:C1468">
    <cfRule type="expression" dxfId="258" priority="250" stopIfTrue="1">
      <formula>$A1464&lt;&gt;""</formula>
    </cfRule>
  </conditionalFormatting>
  <conditionalFormatting sqref="E180:H182 E183:F184 H183:H184">
    <cfRule type="expression" dxfId="257" priority="249" stopIfTrue="1">
      <formula>$A180&lt;&gt;""</formula>
    </cfRule>
  </conditionalFormatting>
  <conditionalFormatting sqref="G253:H256">
    <cfRule type="expression" dxfId="256" priority="248" stopIfTrue="1">
      <formula>$A253&lt;&gt;""</formula>
    </cfRule>
  </conditionalFormatting>
  <conditionalFormatting sqref="E253:F256">
    <cfRule type="expression" dxfId="255" priority="247" stopIfTrue="1">
      <formula>$A253&lt;&gt;""</formula>
    </cfRule>
  </conditionalFormatting>
  <conditionalFormatting sqref="G183:G184">
    <cfRule type="expression" dxfId="254" priority="246" stopIfTrue="1">
      <formula>$A183&lt;&gt;""</formula>
    </cfRule>
  </conditionalFormatting>
  <conditionalFormatting sqref="B185:H199 H200:H237 B200:D237">
    <cfRule type="expression" dxfId="253" priority="245" stopIfTrue="1">
      <formula>$A185&lt;&gt;""</formula>
    </cfRule>
  </conditionalFormatting>
  <conditionalFormatting sqref="H1149:H1150">
    <cfRule type="expression" dxfId="252" priority="244" stopIfTrue="1">
      <formula>$A1149&lt;&gt;""</formula>
    </cfRule>
  </conditionalFormatting>
  <conditionalFormatting sqref="B1178:G1178">
    <cfRule type="expression" dxfId="251" priority="243" stopIfTrue="1">
      <formula>$A1178&lt;&gt;""</formula>
    </cfRule>
  </conditionalFormatting>
  <conditionalFormatting sqref="D1149:D1150">
    <cfRule type="expression" dxfId="250" priority="242" stopIfTrue="1">
      <formula>$A1149&lt;&gt;""</formula>
    </cfRule>
  </conditionalFormatting>
  <conditionalFormatting sqref="B1149:C1150">
    <cfRule type="expression" dxfId="249" priority="241" stopIfTrue="1">
      <formula>$A1149&lt;&gt;""</formula>
    </cfRule>
  </conditionalFormatting>
  <conditionalFormatting sqref="G1149:G1150">
    <cfRule type="expression" dxfId="248" priority="240" stopIfTrue="1">
      <formula>$A1149&lt;&gt;""</formula>
    </cfRule>
  </conditionalFormatting>
  <conditionalFormatting sqref="E1149:F1150">
    <cfRule type="expression" dxfId="247" priority="239" stopIfTrue="1">
      <formula>$A1149&lt;&gt;""</formula>
    </cfRule>
  </conditionalFormatting>
  <conditionalFormatting sqref="D1380:D1381 H1380:H1386">
    <cfRule type="expression" dxfId="246" priority="234" stopIfTrue="1">
      <formula>$A1380&lt;&gt;""</formula>
    </cfRule>
  </conditionalFormatting>
  <conditionalFormatting sqref="D1151 H1151:H1158 D1154">
    <cfRule type="expression" dxfId="245" priority="238" stopIfTrue="1">
      <formula>$A1151&lt;&gt;""</formula>
    </cfRule>
  </conditionalFormatting>
  <conditionalFormatting sqref="G1380:G1386">
    <cfRule type="expression" dxfId="244" priority="233" stopIfTrue="1">
      <formula>$A1380&lt;&gt;""</formula>
    </cfRule>
  </conditionalFormatting>
  <conditionalFormatting sqref="G1151 G1154">
    <cfRule type="expression" dxfId="243" priority="237" stopIfTrue="1">
      <formula>$A1151&lt;&gt;""</formula>
    </cfRule>
  </conditionalFormatting>
  <conditionalFormatting sqref="E1151:F1151 E1154:F1154">
    <cfRule type="expression" dxfId="242" priority="236" stopIfTrue="1">
      <formula>$A1151&lt;&gt;""</formula>
    </cfRule>
  </conditionalFormatting>
  <conditionalFormatting sqref="B1151:C1151 B1154:C1154">
    <cfRule type="expression" dxfId="241" priority="235" stopIfTrue="1">
      <formula>$A1151&lt;&gt;""</formula>
    </cfRule>
  </conditionalFormatting>
  <conditionalFormatting sqref="B1380:C1381">
    <cfRule type="expression" dxfId="240" priority="232" stopIfTrue="1">
      <formula>$A1380&lt;&gt;""</formula>
    </cfRule>
  </conditionalFormatting>
  <conditionalFormatting sqref="E1380:F1386">
    <cfRule type="expression" dxfId="239" priority="231" stopIfTrue="1">
      <formula>$A1380&lt;&gt;""</formula>
    </cfRule>
  </conditionalFormatting>
  <conditionalFormatting sqref="B1063:G1063">
    <cfRule type="expression" dxfId="238" priority="230" stopIfTrue="1">
      <formula>$A1063&lt;&gt;""</formula>
    </cfRule>
  </conditionalFormatting>
  <conditionalFormatting sqref="B1179:G1179 B1182:G1186">
    <cfRule type="expression" dxfId="237" priority="229" stopIfTrue="1">
      <formula>$A1179&lt;&gt;""</formula>
    </cfRule>
  </conditionalFormatting>
  <conditionalFormatting sqref="E486:G487 G485">
    <cfRule type="expression" dxfId="236" priority="228" stopIfTrue="1">
      <formula>$A485&lt;&gt;""</formula>
    </cfRule>
  </conditionalFormatting>
  <conditionalFormatting sqref="D485:D487">
    <cfRule type="expression" dxfId="235" priority="227" stopIfTrue="1">
      <formula>$A485&lt;&gt;""</formula>
    </cfRule>
  </conditionalFormatting>
  <conditionalFormatting sqref="B485:C487">
    <cfRule type="expression" dxfId="234" priority="226" stopIfTrue="1">
      <formula>$A485&lt;&gt;""</formula>
    </cfRule>
  </conditionalFormatting>
  <conditionalFormatting sqref="D1463">
    <cfRule type="expression" dxfId="233" priority="225" stopIfTrue="1">
      <formula>$A1463&lt;&gt;""</formula>
    </cfRule>
  </conditionalFormatting>
  <conditionalFormatting sqref="G1463">
    <cfRule type="expression" dxfId="232" priority="224" stopIfTrue="1">
      <formula>$A1463&lt;&gt;""</formula>
    </cfRule>
  </conditionalFormatting>
  <conditionalFormatting sqref="E1463:F1463">
    <cfRule type="expression" dxfId="231" priority="223" stopIfTrue="1">
      <formula>$A1463&lt;&gt;""</formula>
    </cfRule>
  </conditionalFormatting>
  <conditionalFormatting sqref="B1463:C1463">
    <cfRule type="expression" dxfId="230" priority="222" stopIfTrue="1">
      <formula>$A1463&lt;&gt;""</formula>
    </cfRule>
  </conditionalFormatting>
  <conditionalFormatting sqref="B467:G468">
    <cfRule type="expression" dxfId="229" priority="221" stopIfTrue="1">
      <formula>$A467&lt;&gt;""</formula>
    </cfRule>
  </conditionalFormatting>
  <conditionalFormatting sqref="D1175 D1177">
    <cfRule type="expression" dxfId="228" priority="220" stopIfTrue="1">
      <formula>$A1175&lt;&gt;""</formula>
    </cfRule>
  </conditionalFormatting>
  <conditionalFormatting sqref="B1175:C1175 E1175:H1175 E1177:H1177 B1177:C1177">
    <cfRule type="expression" dxfId="227" priority="219" stopIfTrue="1">
      <formula>$A1175&lt;&gt;""</formula>
    </cfRule>
  </conditionalFormatting>
  <conditionalFormatting sqref="B1092:G1092">
    <cfRule type="expression" dxfId="226" priority="218" stopIfTrue="1">
      <formula>$A1092&lt;&gt;""</formula>
    </cfRule>
  </conditionalFormatting>
  <conditionalFormatting sqref="H1064">
    <cfRule type="expression" dxfId="225" priority="217" stopIfTrue="1">
      <formula>$A1064&lt;&gt;""</formula>
    </cfRule>
  </conditionalFormatting>
  <conditionalFormatting sqref="B1064:G1064">
    <cfRule type="expression" dxfId="224" priority="216" stopIfTrue="1">
      <formula>$A1064&lt;&gt;""</formula>
    </cfRule>
  </conditionalFormatting>
  <conditionalFormatting sqref="H1300:H1307 H1310:H1311">
    <cfRule type="expression" dxfId="223" priority="215" stopIfTrue="1">
      <formula>$A1300&lt;&gt;""</formula>
    </cfRule>
  </conditionalFormatting>
  <conditionalFormatting sqref="E1310:F1311 E1303:F1307">
    <cfRule type="expression" dxfId="222" priority="214" stopIfTrue="1">
      <formula>$A1303&lt;&gt;""</formula>
    </cfRule>
  </conditionalFormatting>
  <conditionalFormatting sqref="B1300:D1300">
    <cfRule type="expression" dxfId="221" priority="213" stopIfTrue="1">
      <formula>$A1300&lt;&gt;""</formula>
    </cfRule>
  </conditionalFormatting>
  <conditionalFormatting sqref="E1300:G1300 G1310:G1311 G1303:G1307">
    <cfRule type="expression" dxfId="220" priority="212" stopIfTrue="1">
      <formula>$A1300&lt;&gt;""</formula>
    </cfRule>
  </conditionalFormatting>
  <conditionalFormatting sqref="D1303:D1307 D1310:D1311">
    <cfRule type="expression" dxfId="219" priority="211" stopIfTrue="1">
      <formula>$A1303&lt;&gt;""</formula>
    </cfRule>
  </conditionalFormatting>
  <conditionalFormatting sqref="B1303:C1307 B1310:C1311">
    <cfRule type="expression" dxfId="218" priority="210" stopIfTrue="1">
      <formula>$A1303&lt;&gt;""</formula>
    </cfRule>
  </conditionalFormatting>
  <conditionalFormatting sqref="D1371 H1371:H1373">
    <cfRule type="expression" dxfId="217" priority="209" stopIfTrue="1">
      <formula>$A1371&lt;&gt;""</formula>
    </cfRule>
  </conditionalFormatting>
  <conditionalFormatting sqref="G1371">
    <cfRule type="expression" dxfId="216" priority="208" stopIfTrue="1">
      <formula>$A1371&lt;&gt;""</formula>
    </cfRule>
  </conditionalFormatting>
  <conditionalFormatting sqref="B1371:C1371">
    <cfRule type="expression" dxfId="215" priority="207" stopIfTrue="1">
      <formula>$A1371&lt;&gt;""</formula>
    </cfRule>
  </conditionalFormatting>
  <conditionalFormatting sqref="E1371:F1371">
    <cfRule type="expression" dxfId="214" priority="206" stopIfTrue="1">
      <formula>$A1371&lt;&gt;""</formula>
    </cfRule>
  </conditionalFormatting>
  <conditionalFormatting sqref="B1176:H1176">
    <cfRule type="expression" dxfId="213" priority="205" stopIfTrue="1">
      <formula>$A1176&lt;&gt;""</formula>
    </cfRule>
  </conditionalFormatting>
  <conditionalFormatting sqref="H1171">
    <cfRule type="expression" dxfId="212" priority="204" stopIfTrue="1">
      <formula>$A1171&lt;&gt;""</formula>
    </cfRule>
  </conditionalFormatting>
  <conditionalFormatting sqref="D1171">
    <cfRule type="expression" dxfId="211" priority="203" stopIfTrue="1">
      <formula>$A1171&lt;&gt;""</formula>
    </cfRule>
  </conditionalFormatting>
  <conditionalFormatting sqref="E1171:G1171">
    <cfRule type="expression" dxfId="210" priority="202" stopIfTrue="1">
      <formula>$A1171&lt;&gt;""</formula>
    </cfRule>
  </conditionalFormatting>
  <conditionalFormatting sqref="B1171:C1171">
    <cfRule type="expression" dxfId="209" priority="201" stopIfTrue="1">
      <formula>$A1171&lt;&gt;""</formula>
    </cfRule>
  </conditionalFormatting>
  <conditionalFormatting sqref="H1416">
    <cfRule type="expression" dxfId="208" priority="200" stopIfTrue="1">
      <formula>$A1416&lt;&gt;""</formula>
    </cfRule>
  </conditionalFormatting>
  <conditionalFormatting sqref="E1416:G1416">
    <cfRule type="expression" dxfId="207" priority="199" stopIfTrue="1">
      <formula>$A1416&lt;&gt;""</formula>
    </cfRule>
  </conditionalFormatting>
  <conditionalFormatting sqref="D1416">
    <cfRule type="expression" dxfId="206" priority="198" stopIfTrue="1">
      <formula>$A1416&lt;&gt;""</formula>
    </cfRule>
  </conditionalFormatting>
  <conditionalFormatting sqref="B1416:C1416">
    <cfRule type="expression" dxfId="205" priority="197" stopIfTrue="1">
      <formula>$A1416&lt;&gt;""</formula>
    </cfRule>
  </conditionalFormatting>
  <conditionalFormatting sqref="H1420:H1421 B1420:D1421">
    <cfRule type="expression" dxfId="204" priority="196" stopIfTrue="1">
      <formula>$A1420&lt;&gt;""</formula>
    </cfRule>
  </conditionalFormatting>
  <conditionalFormatting sqref="E1420:G1421">
    <cfRule type="expression" dxfId="203" priority="195" stopIfTrue="1">
      <formula>$A1420&lt;&gt;""</formula>
    </cfRule>
  </conditionalFormatting>
  <conditionalFormatting sqref="H1174">
    <cfRule type="expression" dxfId="202" priority="194" stopIfTrue="1">
      <formula>$A1174&lt;&gt;""</formula>
    </cfRule>
  </conditionalFormatting>
  <conditionalFormatting sqref="B1174:G1174">
    <cfRule type="expression" dxfId="201" priority="193" stopIfTrue="1">
      <formula>$A1174&lt;&gt;""</formula>
    </cfRule>
  </conditionalFormatting>
  <conditionalFormatting sqref="G499 B488:G493">
    <cfRule type="expression" dxfId="200" priority="192" stopIfTrue="1">
      <formula>$A488&lt;&gt;""</formula>
    </cfRule>
  </conditionalFormatting>
  <conditionalFormatting sqref="G1264">
    <cfRule type="expression" dxfId="199" priority="191" stopIfTrue="1">
      <formula>$A1264&lt;&gt;""</formula>
    </cfRule>
  </conditionalFormatting>
  <conditionalFormatting sqref="E1124:F1124">
    <cfRule type="expression" dxfId="198" priority="190" stopIfTrue="1">
      <formula>$A1124&lt;&gt;""</formula>
    </cfRule>
  </conditionalFormatting>
  <conditionalFormatting sqref="D1124">
    <cfRule type="expression" dxfId="197" priority="189" stopIfTrue="1">
      <formula>$A1124&lt;&gt;""</formula>
    </cfRule>
  </conditionalFormatting>
  <conditionalFormatting sqref="B1124:C1124">
    <cfRule type="expression" dxfId="196" priority="188" stopIfTrue="1">
      <formula>$A1124&lt;&gt;""</formula>
    </cfRule>
  </conditionalFormatting>
  <conditionalFormatting sqref="D1382:D1386">
    <cfRule type="expression" dxfId="195" priority="187" stopIfTrue="1">
      <formula>$A1382&lt;&gt;""</formula>
    </cfRule>
  </conditionalFormatting>
  <conditionalFormatting sqref="B1382:C1386">
    <cfRule type="expression" dxfId="194" priority="186" stopIfTrue="1">
      <formula>$A1382&lt;&gt;""</formula>
    </cfRule>
  </conditionalFormatting>
  <conditionalFormatting sqref="G1155:G1158">
    <cfRule type="expression" dxfId="193" priority="185" stopIfTrue="1">
      <formula>$A1155&lt;&gt;""</formula>
    </cfRule>
  </conditionalFormatting>
  <conditionalFormatting sqref="D1155:D1158">
    <cfRule type="expression" dxfId="192" priority="184" stopIfTrue="1">
      <formula>$A1155&lt;&gt;""</formula>
    </cfRule>
  </conditionalFormatting>
  <conditionalFormatting sqref="E1155:F1158">
    <cfRule type="expression" dxfId="191" priority="183" stopIfTrue="1">
      <formula>$A1155&lt;&gt;""</formula>
    </cfRule>
  </conditionalFormatting>
  <conditionalFormatting sqref="B1155:C1158">
    <cfRule type="expression" dxfId="190" priority="182" stopIfTrue="1">
      <formula>$A1155&lt;&gt;""</formula>
    </cfRule>
  </conditionalFormatting>
  <conditionalFormatting sqref="D1142">
    <cfRule type="expression" dxfId="189" priority="181" stopIfTrue="1">
      <formula>$A1142&lt;&gt;""</formula>
    </cfRule>
  </conditionalFormatting>
  <conditionalFormatting sqref="G1142">
    <cfRule type="expression" dxfId="188" priority="180" stopIfTrue="1">
      <formula>$A1142&lt;&gt;""</formula>
    </cfRule>
  </conditionalFormatting>
  <conditionalFormatting sqref="E1142:F1142">
    <cfRule type="expression" dxfId="187" priority="179" stopIfTrue="1">
      <formula>$A1142&lt;&gt;""</formula>
    </cfRule>
  </conditionalFormatting>
  <conditionalFormatting sqref="B1142:C1142">
    <cfRule type="expression" dxfId="186" priority="178" stopIfTrue="1">
      <formula>$A1142&lt;&gt;""</formula>
    </cfRule>
  </conditionalFormatting>
  <conditionalFormatting sqref="H1370">
    <cfRule type="expression" dxfId="185" priority="177" stopIfTrue="1">
      <formula>$A1370&lt;&gt;""</formula>
    </cfRule>
  </conditionalFormatting>
  <conditionalFormatting sqref="D1370">
    <cfRule type="expression" dxfId="184" priority="176" stopIfTrue="1">
      <formula>$A1370&lt;&gt;""</formula>
    </cfRule>
  </conditionalFormatting>
  <conditionalFormatting sqref="G1370">
    <cfRule type="expression" dxfId="183" priority="175" stopIfTrue="1">
      <formula>$A1370&lt;&gt;""</formula>
    </cfRule>
  </conditionalFormatting>
  <conditionalFormatting sqref="E1370:F1370">
    <cfRule type="expression" dxfId="182" priority="174" stopIfTrue="1">
      <formula>$A1370&lt;&gt;""</formula>
    </cfRule>
  </conditionalFormatting>
  <conditionalFormatting sqref="B1370:C1370">
    <cfRule type="expression" dxfId="181" priority="173" stopIfTrue="1">
      <formula>$A1370&lt;&gt;""</formula>
    </cfRule>
  </conditionalFormatting>
  <conditionalFormatting sqref="B499:F499 B500:D506">
    <cfRule type="expression" dxfId="180" priority="172" stopIfTrue="1">
      <formula>$A499&lt;&gt;""</formula>
    </cfRule>
  </conditionalFormatting>
  <conditionalFormatting sqref="H494:H498 B494:D498">
    <cfRule type="expression" dxfId="179" priority="171" stopIfTrue="1">
      <formula>$A494&lt;&gt;""</formula>
    </cfRule>
  </conditionalFormatting>
  <conditionalFormatting sqref="G497:G498 E494:G496">
    <cfRule type="expression" dxfId="178" priority="170" stopIfTrue="1">
      <formula>$A494&lt;&gt;""</formula>
    </cfRule>
  </conditionalFormatting>
  <conditionalFormatting sqref="D1148 H1148">
    <cfRule type="expression" dxfId="177" priority="169" stopIfTrue="1">
      <formula>$A1148&lt;&gt;""</formula>
    </cfRule>
  </conditionalFormatting>
  <conditionalFormatting sqref="G1148">
    <cfRule type="expression" dxfId="176" priority="168" stopIfTrue="1">
      <formula>$A1148&lt;&gt;""</formula>
    </cfRule>
  </conditionalFormatting>
  <conditionalFormatting sqref="E1148:F1148">
    <cfRule type="expression" dxfId="175" priority="167" stopIfTrue="1">
      <formula>$A1148&lt;&gt;""</formula>
    </cfRule>
  </conditionalFormatting>
  <conditionalFormatting sqref="B1148:C1148">
    <cfRule type="expression" dxfId="174" priority="166" stopIfTrue="1">
      <formula>$A1148&lt;&gt;""</formula>
    </cfRule>
  </conditionalFormatting>
  <conditionalFormatting sqref="D1379 H1379">
    <cfRule type="expression" dxfId="173" priority="165" stopIfTrue="1">
      <formula>$A1379&lt;&gt;""</formula>
    </cfRule>
  </conditionalFormatting>
  <conditionalFormatting sqref="G1379">
    <cfRule type="expression" dxfId="172" priority="164" stopIfTrue="1">
      <formula>$A1379&lt;&gt;""</formula>
    </cfRule>
  </conditionalFormatting>
  <conditionalFormatting sqref="E1379:F1379">
    <cfRule type="expression" dxfId="171" priority="163" stopIfTrue="1">
      <formula>$A1379&lt;&gt;""</formula>
    </cfRule>
  </conditionalFormatting>
  <conditionalFormatting sqref="B1379:C1379">
    <cfRule type="expression" dxfId="170" priority="162" stopIfTrue="1">
      <formula>$A1379&lt;&gt;""</formula>
    </cfRule>
  </conditionalFormatting>
  <conditionalFormatting sqref="H1308:H1309">
    <cfRule type="expression" dxfId="169" priority="161" stopIfTrue="1">
      <formula>$A1308&lt;&gt;""</formula>
    </cfRule>
  </conditionalFormatting>
  <conditionalFormatting sqref="D1308:D1309">
    <cfRule type="expression" dxfId="168" priority="160" stopIfTrue="1">
      <formula>$A1308&lt;&gt;""</formula>
    </cfRule>
  </conditionalFormatting>
  <conditionalFormatting sqref="G1308:G1309">
    <cfRule type="expression" dxfId="167" priority="159" stopIfTrue="1">
      <formula>$A1308&lt;&gt;""</formula>
    </cfRule>
  </conditionalFormatting>
  <conditionalFormatting sqref="E1308:F1309">
    <cfRule type="expression" dxfId="166" priority="158" stopIfTrue="1">
      <formula>$A1308&lt;&gt;""</formula>
    </cfRule>
  </conditionalFormatting>
  <conditionalFormatting sqref="B1308:C1309">
    <cfRule type="expression" dxfId="165" priority="157" stopIfTrue="1">
      <formula>$A1308&lt;&gt;""</formula>
    </cfRule>
  </conditionalFormatting>
  <conditionalFormatting sqref="H1422">
    <cfRule type="expression" dxfId="164" priority="156" stopIfTrue="1">
      <formula>$A1422&lt;&gt;""</formula>
    </cfRule>
  </conditionalFormatting>
  <conditionalFormatting sqref="D1422">
    <cfRule type="expression" dxfId="163" priority="155" stopIfTrue="1">
      <formula>$A1422&lt;&gt;""</formula>
    </cfRule>
  </conditionalFormatting>
  <conditionalFormatting sqref="G1422">
    <cfRule type="expression" dxfId="162" priority="154" stopIfTrue="1">
      <formula>$A1422&lt;&gt;""</formula>
    </cfRule>
  </conditionalFormatting>
  <conditionalFormatting sqref="E1422:F1422">
    <cfRule type="expression" dxfId="161" priority="153" stopIfTrue="1">
      <formula>$A1422&lt;&gt;""</formula>
    </cfRule>
  </conditionalFormatting>
  <conditionalFormatting sqref="B1422:C1422">
    <cfRule type="expression" dxfId="160" priority="152" stopIfTrue="1">
      <formula>$A1422&lt;&gt;""</formula>
    </cfRule>
  </conditionalFormatting>
  <conditionalFormatting sqref="B1187:G1203">
    <cfRule type="expression" dxfId="159" priority="151" stopIfTrue="1">
      <formula>$A1187&lt;&gt;""</formula>
    </cfRule>
  </conditionalFormatting>
  <conditionalFormatting sqref="B1281:H1281 H1282:H1298">
    <cfRule type="expression" dxfId="158" priority="150" stopIfTrue="1">
      <formula>$A1281&lt;&gt;""</formula>
    </cfRule>
  </conditionalFormatting>
  <conditionalFormatting sqref="E257:H257">
    <cfRule type="expression" dxfId="157" priority="149" stopIfTrue="1">
      <formula>$A257&lt;&gt;""</formula>
    </cfRule>
  </conditionalFormatting>
  <conditionalFormatting sqref="E500:G506">
    <cfRule type="expression" dxfId="156" priority="148" stopIfTrue="1">
      <formula>$A500&lt;&gt;""</formula>
    </cfRule>
  </conditionalFormatting>
  <conditionalFormatting sqref="B1282:G1284 G1285:G1298 B1285:D1298">
    <cfRule type="expression" dxfId="155" priority="147" stopIfTrue="1">
      <formula>$A1282&lt;&gt;""</formula>
    </cfRule>
  </conditionalFormatting>
  <conditionalFormatting sqref="B1147:H1147">
    <cfRule type="expression" dxfId="154" priority="146" stopIfTrue="1">
      <formula>$A1147&lt;&gt;""</formula>
    </cfRule>
  </conditionalFormatting>
  <conditionalFormatting sqref="B1378:H1378">
    <cfRule type="expression" dxfId="153" priority="145" stopIfTrue="1">
      <formula>$A1378&lt;&gt;""</formula>
    </cfRule>
  </conditionalFormatting>
  <conditionalFormatting sqref="H258">
    <cfRule type="expression" dxfId="152" priority="144" stopIfTrue="1">
      <formula>$A258&lt;&gt;""</formula>
    </cfRule>
  </conditionalFormatting>
  <conditionalFormatting sqref="E484:F484">
    <cfRule type="expression" dxfId="151" priority="143" stopIfTrue="1">
      <formula>$A484&lt;&gt;""</formula>
    </cfRule>
  </conditionalFormatting>
  <conditionalFormatting sqref="G484">
    <cfRule type="expression" dxfId="150" priority="142" stopIfTrue="1">
      <formula>$A484&lt;&gt;""</formula>
    </cfRule>
  </conditionalFormatting>
  <conditionalFormatting sqref="D484">
    <cfRule type="expression" dxfId="149" priority="141" stopIfTrue="1">
      <formula>$A484&lt;&gt;""</formula>
    </cfRule>
  </conditionalFormatting>
  <conditionalFormatting sqref="B484:C484">
    <cfRule type="expression" dxfId="148" priority="140" stopIfTrue="1">
      <formula>$A484&lt;&gt;""</formula>
    </cfRule>
  </conditionalFormatting>
  <conditionalFormatting sqref="H482:H483">
    <cfRule type="expression" dxfId="147" priority="139" stopIfTrue="1">
      <formula>$A482&lt;&gt;""</formula>
    </cfRule>
  </conditionalFormatting>
  <conditionalFormatting sqref="E482:G483">
    <cfRule type="expression" dxfId="146" priority="138" stopIfTrue="1">
      <formula>$A482&lt;&gt;""</formula>
    </cfRule>
  </conditionalFormatting>
  <conditionalFormatting sqref="D482:D483">
    <cfRule type="expression" dxfId="145" priority="137" stopIfTrue="1">
      <formula>$A482&lt;&gt;""</formula>
    </cfRule>
  </conditionalFormatting>
  <conditionalFormatting sqref="B482:C483">
    <cfRule type="expression" dxfId="144" priority="136" stopIfTrue="1">
      <formula>$A482&lt;&gt;""</formula>
    </cfRule>
  </conditionalFormatting>
  <conditionalFormatting sqref="E485:F485">
    <cfRule type="expression" dxfId="143" priority="135" stopIfTrue="1">
      <formula>$A485&lt;&gt;""</formula>
    </cfRule>
  </conditionalFormatting>
  <conditionalFormatting sqref="E200:F200">
    <cfRule type="expression" dxfId="142" priority="130" stopIfTrue="1">
      <formula>$A200&lt;&gt;""</formula>
    </cfRule>
  </conditionalFormatting>
  <conditionalFormatting sqref="H1120">
    <cfRule type="expression" dxfId="141" priority="134" stopIfTrue="1">
      <formula>$A1120&lt;&gt;""</formula>
    </cfRule>
  </conditionalFormatting>
  <conditionalFormatting sqref="D1120">
    <cfRule type="expression" dxfId="140" priority="133" stopIfTrue="1">
      <formula>$A1120&lt;&gt;""</formula>
    </cfRule>
  </conditionalFormatting>
  <conditionalFormatting sqref="B1120:C1120">
    <cfRule type="expression" dxfId="139" priority="132" stopIfTrue="1">
      <formula>$A1120&lt;&gt;""</formula>
    </cfRule>
  </conditionalFormatting>
  <conditionalFormatting sqref="G1120">
    <cfRule type="expression" dxfId="138" priority="131" stopIfTrue="1">
      <formula>$A1120&lt;&gt;""</formula>
    </cfRule>
  </conditionalFormatting>
  <conditionalFormatting sqref="G200">
    <cfRule type="expression" dxfId="137" priority="129" stopIfTrue="1">
      <formula>$A200&lt;&gt;""</formula>
    </cfRule>
  </conditionalFormatting>
  <conditionalFormatting sqref="E201:G204">
    <cfRule type="expression" dxfId="136" priority="128" stopIfTrue="1">
      <formula>$A201&lt;&gt;""</formula>
    </cfRule>
  </conditionalFormatting>
  <conditionalFormatting sqref="E1285:F1298">
    <cfRule type="expression" dxfId="135" priority="127" stopIfTrue="1">
      <formula>$A1285&lt;&gt;""</formula>
    </cfRule>
  </conditionalFormatting>
  <conditionalFormatting sqref="E497:F498">
    <cfRule type="expression" dxfId="134" priority="126" stopIfTrue="1">
      <formula>$A497&lt;&gt;""</formula>
    </cfRule>
  </conditionalFormatting>
  <conditionalFormatting sqref="E258:F258">
    <cfRule type="expression" dxfId="133" priority="125" stopIfTrue="1">
      <formula>$A258&lt;&gt;""</formula>
    </cfRule>
  </conditionalFormatting>
  <conditionalFormatting sqref="G258">
    <cfRule type="expression" dxfId="132" priority="124" stopIfTrue="1">
      <formula>$A258&lt;&gt;""</formula>
    </cfRule>
  </conditionalFormatting>
  <conditionalFormatting sqref="E205:G205">
    <cfRule type="expression" dxfId="131" priority="123" stopIfTrue="1">
      <formula>$A205&lt;&gt;""</formula>
    </cfRule>
  </conditionalFormatting>
  <conditionalFormatting sqref="H1265 B1265:D1265">
    <cfRule type="expression" dxfId="130" priority="122" stopIfTrue="1">
      <formula>$A1265&lt;&gt;""</formula>
    </cfRule>
  </conditionalFormatting>
  <conditionalFormatting sqref="E1265:G1265">
    <cfRule type="expression" dxfId="129" priority="121" stopIfTrue="1">
      <formula>$A1265&lt;&gt;""</formula>
    </cfRule>
  </conditionalFormatting>
  <conditionalFormatting sqref="E1403:F1412">
    <cfRule type="expression" dxfId="128" priority="120" stopIfTrue="1">
      <formula>$A1403&lt;&gt;""</formula>
    </cfRule>
  </conditionalFormatting>
  <conditionalFormatting sqref="E206:F207">
    <cfRule type="expression" dxfId="127" priority="119" stopIfTrue="1">
      <formula>$A206&lt;&gt;""</formula>
    </cfRule>
  </conditionalFormatting>
  <conditionalFormatting sqref="G206:G207">
    <cfRule type="expression" dxfId="126" priority="118" stopIfTrue="1">
      <formula>$A206&lt;&gt;""</formula>
    </cfRule>
  </conditionalFormatting>
  <conditionalFormatting sqref="E208:G209 E210:F214">
    <cfRule type="expression" dxfId="125" priority="117" stopIfTrue="1">
      <formula>$A208&lt;&gt;""</formula>
    </cfRule>
  </conditionalFormatting>
  <conditionalFormatting sqref="G210">
    <cfRule type="expression" dxfId="124" priority="116" stopIfTrue="1">
      <formula>$A210&lt;&gt;""</formula>
    </cfRule>
  </conditionalFormatting>
  <conditionalFormatting sqref="B1404:D1414">
    <cfRule type="expression" dxfId="123" priority="115" stopIfTrue="1">
      <formula>$A1404&lt;&gt;""</formula>
    </cfRule>
  </conditionalFormatting>
  <conditionalFormatting sqref="G211:G215">
    <cfRule type="expression" dxfId="122" priority="114" stopIfTrue="1">
      <formula>$A211&lt;&gt;""</formula>
    </cfRule>
  </conditionalFormatting>
  <conditionalFormatting sqref="B635">
    <cfRule type="expression" dxfId="121" priority="113" stopIfTrue="1">
      <formula>$A635&lt;&gt;""</formula>
    </cfRule>
  </conditionalFormatting>
  <conditionalFormatting sqref="B286:H286">
    <cfRule type="expression" dxfId="120" priority="112" stopIfTrue="1">
      <formula>$A286&lt;&gt;""</formula>
    </cfRule>
  </conditionalFormatting>
  <conditionalFormatting sqref="B287:H287">
    <cfRule type="expression" dxfId="119" priority="111" stopIfTrue="1">
      <formula>$A287&lt;&gt;""</formula>
    </cfRule>
  </conditionalFormatting>
  <conditionalFormatting sqref="B288:H290 B291:D300 H291:H293">
    <cfRule type="expression" dxfId="118" priority="110" stopIfTrue="1">
      <formula>$A288&lt;&gt;""</formula>
    </cfRule>
  </conditionalFormatting>
  <conditionalFormatting sqref="E291:G293">
    <cfRule type="expression" dxfId="117" priority="109" stopIfTrue="1">
      <formula>$A291&lt;&gt;""</formula>
    </cfRule>
  </conditionalFormatting>
  <conditionalFormatting sqref="E215:F215">
    <cfRule type="expression" dxfId="116" priority="108" stopIfTrue="1">
      <formula>$A215&lt;&gt;""</formula>
    </cfRule>
  </conditionalFormatting>
  <conditionalFormatting sqref="G216:G219">
    <cfRule type="expression" dxfId="115" priority="106" stopIfTrue="1">
      <formula>$A216&lt;&gt;""</formula>
    </cfRule>
  </conditionalFormatting>
  <conditionalFormatting sqref="E216:F220">
    <cfRule type="expression" dxfId="114" priority="107" stopIfTrue="1">
      <formula>$A216&lt;&gt;""</formula>
    </cfRule>
  </conditionalFormatting>
  <conditionalFormatting sqref="G220">
    <cfRule type="expression" dxfId="113" priority="105" stopIfTrue="1">
      <formula>$A220&lt;&gt;""</formula>
    </cfRule>
  </conditionalFormatting>
  <conditionalFormatting sqref="H294:H300">
    <cfRule type="expression" dxfId="112" priority="104" stopIfTrue="1">
      <formula>$A294&lt;&gt;""</formula>
    </cfRule>
  </conditionalFormatting>
  <conditionalFormatting sqref="E294:G300">
    <cfRule type="expression" dxfId="111" priority="103" stopIfTrue="1">
      <formula>$A294&lt;&gt;""</formula>
    </cfRule>
  </conditionalFormatting>
  <conditionalFormatting sqref="B1229:H1229 B1237:H1242 B1231:H1235">
    <cfRule type="expression" dxfId="110" priority="102" stopIfTrue="1">
      <formula>$A1229&lt;&gt;""</formula>
    </cfRule>
  </conditionalFormatting>
  <conditionalFormatting sqref="E1120:F1120">
    <cfRule type="expression" dxfId="109" priority="101" stopIfTrue="1">
      <formula>$A1120&lt;&gt;""</formula>
    </cfRule>
  </conditionalFormatting>
  <conditionalFormatting sqref="D1325">
    <cfRule type="expression" dxfId="108" priority="100" stopIfTrue="1">
      <formula>$A1325&lt;&gt;""</formula>
    </cfRule>
  </conditionalFormatting>
  <conditionalFormatting sqref="B1325:C1325">
    <cfRule type="expression" dxfId="107" priority="99" stopIfTrue="1">
      <formula>$A1325&lt;&gt;""</formula>
    </cfRule>
  </conditionalFormatting>
  <conditionalFormatting sqref="G1325">
    <cfRule type="expression" dxfId="106" priority="98" stopIfTrue="1">
      <formula>$A1325&lt;&gt;""</formula>
    </cfRule>
  </conditionalFormatting>
  <conditionalFormatting sqref="E1325:F1325">
    <cfRule type="expression" dxfId="105" priority="97" stopIfTrue="1">
      <formula>$A1325&lt;&gt;""</formula>
    </cfRule>
  </conditionalFormatting>
  <conditionalFormatting sqref="G221:G235">
    <cfRule type="expression" dxfId="104" priority="95" stopIfTrue="1">
      <formula>$A221&lt;&gt;""</formula>
    </cfRule>
  </conditionalFormatting>
  <conditionalFormatting sqref="E221:F235">
    <cfRule type="expression" dxfId="103" priority="96" stopIfTrue="1">
      <formula>$A221&lt;&gt;""</formula>
    </cfRule>
  </conditionalFormatting>
  <conditionalFormatting sqref="B507:H509">
    <cfRule type="expression" dxfId="102" priority="94" stopIfTrue="1">
      <formula>$A507&lt;&gt;""</formula>
    </cfRule>
  </conditionalFormatting>
  <conditionalFormatting sqref="B301:H301 B302:D330">
    <cfRule type="expression" dxfId="101" priority="93" stopIfTrue="1">
      <formula>$A301&lt;&gt;""</formula>
    </cfRule>
  </conditionalFormatting>
  <conditionalFormatting sqref="E302:H330">
    <cfRule type="expression" dxfId="100" priority="92" stopIfTrue="1">
      <formula>$A302&lt;&gt;""</formula>
    </cfRule>
  </conditionalFormatting>
  <conditionalFormatting sqref="B1236:H1236">
    <cfRule type="expression" dxfId="99" priority="91" stopIfTrue="1">
      <formula>$A1236&lt;&gt;""</formula>
    </cfRule>
  </conditionalFormatting>
  <conditionalFormatting sqref="B1230:H1230">
    <cfRule type="expression" dxfId="98" priority="90" stopIfTrue="1">
      <formula>$A1230&lt;&gt;""</formula>
    </cfRule>
  </conditionalFormatting>
  <conditionalFormatting sqref="A818:I818">
    <cfRule type="expression" dxfId="97" priority="89" stopIfTrue="1">
      <formula>$A818&lt;&gt;""</formula>
    </cfRule>
  </conditionalFormatting>
  <conditionalFormatting sqref="A819:A828">
    <cfRule type="expression" dxfId="96" priority="88" stopIfTrue="1">
      <formula>$A819&lt;&gt;""</formula>
    </cfRule>
  </conditionalFormatting>
  <conditionalFormatting sqref="E821:F821">
    <cfRule type="expression" dxfId="95" priority="87" stopIfTrue="1">
      <formula>$A821&lt;&gt;""</formula>
    </cfRule>
  </conditionalFormatting>
  <conditionalFormatting sqref="B829:D829">
    <cfRule type="expression" dxfId="94" priority="86" stopIfTrue="1">
      <formula>$A829&lt;&gt;""</formula>
    </cfRule>
  </conditionalFormatting>
  <conditionalFormatting sqref="A829">
    <cfRule type="expression" dxfId="93" priority="85" stopIfTrue="1">
      <formula>$A829&lt;&gt;""</formula>
    </cfRule>
  </conditionalFormatting>
  <conditionalFormatting sqref="E829:F829">
    <cfRule type="expression" dxfId="92" priority="84" stopIfTrue="1">
      <formula>$A829&lt;&gt;""</formula>
    </cfRule>
  </conditionalFormatting>
  <conditionalFormatting sqref="A830">
    <cfRule type="expression" dxfId="91" priority="83" stopIfTrue="1">
      <formula>$A830&lt;&gt;""</formula>
    </cfRule>
  </conditionalFormatting>
  <conditionalFormatting sqref="B1243:H1262">
    <cfRule type="expression" dxfId="90" priority="82" stopIfTrue="1">
      <formula>$A1243&lt;&gt;""</formula>
    </cfRule>
  </conditionalFormatting>
  <conditionalFormatting sqref="H1387:H1395">
    <cfRule type="expression" dxfId="89" priority="81" stopIfTrue="1">
      <formula>$A1387&lt;&gt;""</formula>
    </cfRule>
  </conditionalFormatting>
  <conditionalFormatting sqref="G1387">
    <cfRule type="expression" dxfId="88" priority="80" stopIfTrue="1">
      <formula>$A1387&lt;&gt;""</formula>
    </cfRule>
  </conditionalFormatting>
  <conditionalFormatting sqref="D1387:D1389">
    <cfRule type="expression" dxfId="87" priority="79" stopIfTrue="1">
      <formula>$A1387&lt;&gt;""</formula>
    </cfRule>
  </conditionalFormatting>
  <conditionalFormatting sqref="E1387:F1389">
    <cfRule type="expression" dxfId="86" priority="78" stopIfTrue="1">
      <formula>$A1387&lt;&gt;""</formula>
    </cfRule>
  </conditionalFormatting>
  <conditionalFormatting sqref="B1387:C1389">
    <cfRule type="expression" dxfId="85" priority="77" stopIfTrue="1">
      <formula>$A1387&lt;&gt;""</formula>
    </cfRule>
  </conditionalFormatting>
  <conditionalFormatting sqref="H1162">
    <cfRule type="expression" dxfId="84" priority="76" stopIfTrue="1">
      <formula>$A1162&lt;&gt;""</formula>
    </cfRule>
  </conditionalFormatting>
  <conditionalFormatting sqref="G1162">
    <cfRule type="expression" dxfId="83" priority="75" stopIfTrue="1">
      <formula>$A1162&lt;&gt;""</formula>
    </cfRule>
  </conditionalFormatting>
  <conditionalFormatting sqref="D1162">
    <cfRule type="expression" dxfId="82" priority="74" stopIfTrue="1">
      <formula>$A1162&lt;&gt;""</formula>
    </cfRule>
  </conditionalFormatting>
  <conditionalFormatting sqref="E1162:F1162">
    <cfRule type="expression" dxfId="81" priority="73" stopIfTrue="1">
      <formula>$A1162&lt;&gt;""</formula>
    </cfRule>
  </conditionalFormatting>
  <conditionalFormatting sqref="B1162:C1162">
    <cfRule type="expression" dxfId="80" priority="72" stopIfTrue="1">
      <formula>$A1162&lt;&gt;""</formula>
    </cfRule>
  </conditionalFormatting>
  <conditionalFormatting sqref="G1388">
    <cfRule type="expression" dxfId="79" priority="71" stopIfTrue="1">
      <formula>$A1388&lt;&gt;""</formula>
    </cfRule>
  </conditionalFormatting>
  <conditionalFormatting sqref="B1159:H1160">
    <cfRule type="expression" dxfId="78" priority="70" stopIfTrue="1">
      <formula>$A1159&lt;&gt;""</formula>
    </cfRule>
  </conditionalFormatting>
  <conditionalFormatting sqref="H173 B173:F173">
    <cfRule type="expression" dxfId="77" priority="69" stopIfTrue="1">
      <formula>$A173&lt;&gt;""</formula>
    </cfRule>
  </conditionalFormatting>
  <conditionalFormatting sqref="G173">
    <cfRule type="expression" dxfId="76" priority="68" stopIfTrue="1">
      <formula>$A173&lt;&gt;""</formula>
    </cfRule>
  </conditionalFormatting>
  <conditionalFormatting sqref="H699">
    <cfRule type="expression" dxfId="75" priority="67" stopIfTrue="1">
      <formula>$A699&lt;&gt;""</formula>
    </cfRule>
  </conditionalFormatting>
  <conditionalFormatting sqref="D699">
    <cfRule type="expression" dxfId="74" priority="66" stopIfTrue="1">
      <formula>$A699&lt;&gt;""</formula>
    </cfRule>
  </conditionalFormatting>
  <conditionalFormatting sqref="G699">
    <cfRule type="expression" dxfId="73" priority="65" stopIfTrue="1">
      <formula>$A699&lt;&gt;""</formula>
    </cfRule>
  </conditionalFormatting>
  <conditionalFormatting sqref="E699:F699">
    <cfRule type="expression" dxfId="72" priority="64" stopIfTrue="1">
      <formula>$A699&lt;&gt;""</formula>
    </cfRule>
  </conditionalFormatting>
  <conditionalFormatting sqref="B699:C699">
    <cfRule type="expression" dxfId="71" priority="63" stopIfTrue="1">
      <formula>$A699&lt;&gt;""</formula>
    </cfRule>
  </conditionalFormatting>
  <conditionalFormatting sqref="A1099:H1099">
    <cfRule type="expression" dxfId="70" priority="62" stopIfTrue="1">
      <formula>$A1099&lt;&gt;""</formula>
    </cfRule>
  </conditionalFormatting>
  <conditionalFormatting sqref="B359:I369">
    <cfRule type="expression" dxfId="69" priority="61" stopIfTrue="1">
      <formula>$A359&lt;&gt;""</formula>
    </cfRule>
  </conditionalFormatting>
  <conditionalFormatting sqref="A915:G915">
    <cfRule type="expression" dxfId="68" priority="60" stopIfTrue="1">
      <formula>$A915&lt;&gt;""</formula>
    </cfRule>
  </conditionalFormatting>
  <conditionalFormatting sqref="A335:G338">
    <cfRule type="expression" dxfId="67" priority="59" stopIfTrue="1">
      <formula>$A335&lt;&gt;""</formula>
    </cfRule>
  </conditionalFormatting>
  <conditionalFormatting sqref="A333:D333">
    <cfRule type="expression" dxfId="66" priority="58" stopIfTrue="1">
      <formula>$A333&lt;&gt;""</formula>
    </cfRule>
  </conditionalFormatting>
  <conditionalFormatting sqref="A1399:G1400">
    <cfRule type="expression" dxfId="65" priority="57" stopIfTrue="1">
      <formula>$A1399&lt;&gt;""</formula>
    </cfRule>
  </conditionalFormatting>
  <conditionalFormatting sqref="A1372:A1373">
    <cfRule type="expression" dxfId="64" priority="56" stopIfTrue="1">
      <formula>$A1372&lt;&gt;""</formula>
    </cfRule>
  </conditionalFormatting>
  <conditionalFormatting sqref="D1372:D1373">
    <cfRule type="expression" dxfId="63" priority="55" stopIfTrue="1">
      <formula>$A1372&lt;&gt;""</formula>
    </cfRule>
  </conditionalFormatting>
  <conditionalFormatting sqref="G1372:G1373">
    <cfRule type="expression" dxfId="62" priority="54" stopIfTrue="1">
      <formula>$A1372&lt;&gt;""</formula>
    </cfRule>
  </conditionalFormatting>
  <conditionalFormatting sqref="B1372:C1373">
    <cfRule type="expression" dxfId="61" priority="53" stopIfTrue="1">
      <formula>$A1372&lt;&gt;""</formula>
    </cfRule>
  </conditionalFormatting>
  <conditionalFormatting sqref="E1372:F1373">
    <cfRule type="expression" dxfId="60" priority="52" stopIfTrue="1">
      <formula>$A1372&lt;&gt;""</formula>
    </cfRule>
  </conditionalFormatting>
  <conditionalFormatting sqref="A1152:A1153">
    <cfRule type="expression" dxfId="59" priority="51" stopIfTrue="1">
      <formula>$A1152&lt;&gt;""</formula>
    </cfRule>
  </conditionalFormatting>
  <conditionalFormatting sqref="D1152:D1153">
    <cfRule type="expression" dxfId="58" priority="50" stopIfTrue="1">
      <formula>$A1152&lt;&gt;""</formula>
    </cfRule>
  </conditionalFormatting>
  <conditionalFormatting sqref="G1152:G1153">
    <cfRule type="expression" dxfId="57" priority="49" stopIfTrue="1">
      <formula>$A1152&lt;&gt;""</formula>
    </cfRule>
  </conditionalFormatting>
  <conditionalFormatting sqref="E1152:F1153">
    <cfRule type="expression" dxfId="56" priority="48" stopIfTrue="1">
      <formula>$A1152&lt;&gt;""</formula>
    </cfRule>
  </conditionalFormatting>
  <conditionalFormatting sqref="C1152:C1153">
    <cfRule type="expression" dxfId="55" priority="47" stopIfTrue="1">
      <formula>$A1152&lt;&gt;""</formula>
    </cfRule>
  </conditionalFormatting>
  <conditionalFormatting sqref="B1152:B1153">
    <cfRule type="expression" dxfId="54" priority="46" stopIfTrue="1">
      <formula>$A1152&lt;&gt;""</formula>
    </cfRule>
  </conditionalFormatting>
  <conditionalFormatting sqref="A1122:G1123">
    <cfRule type="expression" dxfId="53" priority="45" stopIfTrue="1">
      <formula>$A1122&lt;&gt;""</formula>
    </cfRule>
  </conditionalFormatting>
  <conditionalFormatting sqref="A1301:A1302">
    <cfRule type="expression" dxfId="52" priority="44" stopIfTrue="1">
      <formula>$A1301&lt;&gt;""</formula>
    </cfRule>
  </conditionalFormatting>
  <conditionalFormatting sqref="B1301:D1302">
    <cfRule type="expression" dxfId="51" priority="43" stopIfTrue="1">
      <formula>$A1301&lt;&gt;""</formula>
    </cfRule>
  </conditionalFormatting>
  <conditionalFormatting sqref="E1301:G1302">
    <cfRule type="expression" dxfId="50" priority="42" stopIfTrue="1">
      <formula>$A1301&lt;&gt;""</formula>
    </cfRule>
  </conditionalFormatting>
  <conditionalFormatting sqref="B1471:G1471">
    <cfRule type="expression" dxfId="49" priority="41" stopIfTrue="1">
      <formula>$A1471&lt;&gt;""</formula>
    </cfRule>
  </conditionalFormatting>
  <conditionalFormatting sqref="A1317:A1318">
    <cfRule type="expression" dxfId="48" priority="40" stopIfTrue="1">
      <formula>$A1317&lt;&gt;""</formula>
    </cfRule>
  </conditionalFormatting>
  <conditionalFormatting sqref="D1317:D1318">
    <cfRule type="expression" dxfId="47" priority="39" stopIfTrue="1">
      <formula>$A1317&lt;&gt;""</formula>
    </cfRule>
  </conditionalFormatting>
  <conditionalFormatting sqref="G1317:G1318">
    <cfRule type="expression" dxfId="46" priority="38" stopIfTrue="1">
      <formula>$A1317&lt;&gt;""</formula>
    </cfRule>
  </conditionalFormatting>
  <conditionalFormatting sqref="E1317:F1318">
    <cfRule type="expression" dxfId="45" priority="37" stopIfTrue="1">
      <formula>$A1317&lt;&gt;""</formula>
    </cfRule>
  </conditionalFormatting>
  <conditionalFormatting sqref="B1317:C1318">
    <cfRule type="expression" dxfId="44" priority="36" stopIfTrue="1">
      <formula>$A1317&lt;&gt;""</formula>
    </cfRule>
  </conditionalFormatting>
  <conditionalFormatting sqref="A1418:G1419">
    <cfRule type="expression" dxfId="43" priority="35" stopIfTrue="1">
      <formula>$A1418&lt;&gt;""</formula>
    </cfRule>
  </conditionalFormatting>
  <conditionalFormatting sqref="A1069:G1070">
    <cfRule type="expression" dxfId="42" priority="34" stopIfTrue="1">
      <formula>$A1069&lt;&gt;""</formula>
    </cfRule>
  </conditionalFormatting>
  <conditionalFormatting sqref="A1180:A1181">
    <cfRule type="expression" dxfId="41" priority="33" stopIfTrue="1">
      <formula>$A1180&lt;&gt;""</formula>
    </cfRule>
  </conditionalFormatting>
  <conditionalFormatting sqref="B1180:G1181">
    <cfRule type="expression" dxfId="40" priority="32" stopIfTrue="1">
      <formula>$A1180&lt;&gt;""</formula>
    </cfRule>
  </conditionalFormatting>
  <conditionalFormatting sqref="E287:F287">
    <cfRule type="expression" dxfId="39" priority="31" stopIfTrue="1">
      <formula>$A287&lt;&gt;""</formula>
    </cfRule>
  </conditionalFormatting>
  <conditionalFormatting sqref="A503:I505">
    <cfRule type="expression" dxfId="38" priority="30" stopIfTrue="1">
      <formula>$A503&lt;&gt;""</formula>
    </cfRule>
  </conditionalFormatting>
  <conditionalFormatting sqref="A542:I544">
    <cfRule type="expression" dxfId="37" priority="29" stopIfTrue="1">
      <formula>$A542&lt;&gt;""</formula>
    </cfRule>
  </conditionalFormatting>
  <conditionalFormatting sqref="E553:F553">
    <cfRule type="expression" dxfId="36" priority="28" stopIfTrue="1">
      <formula>$A553&lt;&gt;""</formula>
    </cfRule>
  </conditionalFormatting>
  <conditionalFormatting sqref="A920:I925">
    <cfRule type="expression" dxfId="35" priority="27" stopIfTrue="1">
      <formula>$A920&lt;&gt;""</formula>
    </cfRule>
  </conditionalFormatting>
  <conditionalFormatting sqref="A929:I931">
    <cfRule type="expression" dxfId="34" priority="26" stopIfTrue="1">
      <formula>$A929&lt;&gt;""</formula>
    </cfRule>
  </conditionalFormatting>
  <conditionalFormatting sqref="A1072:I1074">
    <cfRule type="expression" dxfId="33" priority="25" stopIfTrue="1">
      <formula>$A1072&lt;&gt;""</formula>
    </cfRule>
  </conditionalFormatting>
  <conditionalFormatting sqref="A1380:I1381">
    <cfRule type="expression" dxfId="32" priority="24" stopIfTrue="1">
      <formula>$A1380&lt;&gt;""</formula>
    </cfRule>
  </conditionalFormatting>
  <conditionalFormatting sqref="B702:H703 B704:D709 G704:H709 B701:D701 G701:H701">
    <cfRule type="expression" dxfId="31" priority="23" stopIfTrue="1">
      <formula>$A701&lt;&gt;""</formula>
    </cfRule>
  </conditionalFormatting>
  <conditionalFormatting sqref="E836:F836">
    <cfRule type="expression" dxfId="30" priority="22" stopIfTrue="1">
      <formula>$A836&lt;&gt;""</formula>
    </cfRule>
  </conditionalFormatting>
  <conditionalFormatting sqref="B700:H700 E701:F701">
    <cfRule type="expression" dxfId="29" priority="21" stopIfTrue="1">
      <formula>$A700&lt;&gt;""</formula>
    </cfRule>
  </conditionalFormatting>
  <conditionalFormatting sqref="E704:F704">
    <cfRule type="expression" dxfId="28" priority="20" stopIfTrue="1">
      <formula>$A704&lt;&gt;""</formula>
    </cfRule>
  </conditionalFormatting>
  <conditionalFormatting sqref="E705:F709">
    <cfRule type="expression" dxfId="27" priority="19" stopIfTrue="1">
      <formula>$A705&lt;&gt;""</formula>
    </cfRule>
  </conditionalFormatting>
  <conditionalFormatting sqref="G1389">
    <cfRule type="expression" dxfId="26" priority="18" stopIfTrue="1">
      <formula>$A1389&lt;&gt;""</formula>
    </cfRule>
  </conditionalFormatting>
  <conditionalFormatting sqref="B1163:H1167">
    <cfRule type="expression" dxfId="25" priority="17" stopIfTrue="1">
      <formula>$A1163&lt;&gt;""</formula>
    </cfRule>
  </conditionalFormatting>
  <conditionalFormatting sqref="B1390:G1395">
    <cfRule type="expression" dxfId="24" priority="16" stopIfTrue="1">
      <formula>$A1390&lt;&gt;""</formula>
    </cfRule>
  </conditionalFormatting>
  <conditionalFormatting sqref="B1161:H1161">
    <cfRule type="expression" dxfId="23" priority="15" stopIfTrue="1">
      <formula>$A1161&lt;&gt;""</formula>
    </cfRule>
  </conditionalFormatting>
  <conditionalFormatting sqref="B711:D711 G711:H711">
    <cfRule type="expression" dxfId="22" priority="14" stopIfTrue="1">
      <formula>$A711&lt;&gt;""</formula>
    </cfRule>
  </conditionalFormatting>
  <conditionalFormatting sqref="G1413:G1414">
    <cfRule type="expression" dxfId="21" priority="13" stopIfTrue="1">
      <formula>$A1413&lt;&gt;""</formula>
    </cfRule>
  </conditionalFormatting>
  <conditionalFormatting sqref="E1413:F1414">
    <cfRule type="expression" dxfId="20" priority="12" stopIfTrue="1">
      <formula>$A1413&lt;&gt;""</formula>
    </cfRule>
  </conditionalFormatting>
  <conditionalFormatting sqref="B1137:H1137">
    <cfRule type="expression" dxfId="19" priority="11" stopIfTrue="1">
      <formula>$A1137&lt;&gt;""</formula>
    </cfRule>
  </conditionalFormatting>
  <conditionalFormatting sqref="B1138:H1138 H1139:H1140">
    <cfRule type="expression" dxfId="18" priority="10" stopIfTrue="1">
      <formula>$A1138&lt;&gt;""</formula>
    </cfRule>
  </conditionalFormatting>
  <conditionalFormatting sqref="G236:G237">
    <cfRule type="expression" dxfId="17" priority="8" stopIfTrue="1">
      <formula>$A236&lt;&gt;""</formula>
    </cfRule>
  </conditionalFormatting>
  <conditionalFormatting sqref="E236:F237">
    <cfRule type="expression" dxfId="16" priority="9" stopIfTrue="1">
      <formula>$A236&lt;&gt;""</formula>
    </cfRule>
  </conditionalFormatting>
  <conditionalFormatting sqref="C609:G617">
    <cfRule type="expression" dxfId="15" priority="7" stopIfTrue="1">
      <formula>$A609&lt;&gt;""</formula>
    </cfRule>
  </conditionalFormatting>
  <conditionalFormatting sqref="B1139:G1140">
    <cfRule type="expression" dxfId="14" priority="6" stopIfTrue="1">
      <formula>$A1139&lt;&gt;""</formula>
    </cfRule>
  </conditionalFormatting>
  <conditionalFormatting sqref="E711:F711">
    <cfRule type="expression" dxfId="13" priority="5" stopIfTrue="1">
      <formula>$A711&lt;&gt;""</formula>
    </cfRule>
  </conditionalFormatting>
  <conditionalFormatting sqref="B618:H631">
    <cfRule type="expression" dxfId="12" priority="4" stopIfTrue="1">
      <formula>$A618&lt;&gt;""</formula>
    </cfRule>
  </conditionalFormatting>
  <conditionalFormatting sqref="B632:H632">
    <cfRule type="expression" dxfId="11" priority="3" stopIfTrue="1">
      <formula>$A632&lt;&gt;""</formula>
    </cfRule>
  </conditionalFormatting>
  <conditionalFormatting sqref="B633:H633">
    <cfRule type="expression" dxfId="10" priority="2" stopIfTrue="1">
      <formula>$A633&lt;&gt;""</formula>
    </cfRule>
  </conditionalFormatting>
  <conditionalFormatting sqref="B634:H634">
    <cfRule type="expression" dxfId="9" priority="1" stopIfTrue="1">
      <formula>$A634&lt;&gt;""</formula>
    </cfRule>
  </conditionalFormatting>
  <dataValidations count="4">
    <dataValidation type="date" allowBlank="1" showInputMessage="1" showErrorMessage="1" sqref="D102 D104:D106 D5011:D65546">
      <formula1>42370</formula1>
      <formula2>42735</formula2>
    </dataValidation>
    <dataValidation type="list" allowBlank="1" sqref="E107:E5010">
      <formula1>$E$96:$E$99</formula1>
    </dataValidation>
    <dataValidation type="list" allowBlank="1" showInputMessage="1" showErrorMessage="1" sqref="A107:A5010">
      <formula1>OFFSET($A$1,0,0,$B$3,1)</formula1>
    </dataValidation>
    <dataValidation allowBlank="1" sqref="F107:F5010"/>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opLeftCell="A8"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06" t="s">
        <v>1263</v>
      </c>
      <c r="B1" s="306"/>
      <c r="C1" s="306"/>
      <c r="D1" s="306"/>
      <c r="E1" s="306"/>
      <c r="F1" s="306"/>
      <c r="G1" s="306"/>
    </row>
    <row r="2" spans="1:24" ht="7.5" customHeight="1">
      <c r="C2" s="10"/>
      <c r="D2" s="10"/>
      <c r="E2" s="10"/>
      <c r="F2" s="10"/>
      <c r="G2" s="10"/>
    </row>
    <row r="3" spans="1:24" s="14" customFormat="1" ht="26.1" customHeight="1">
      <c r="B3" s="230" t="s">
        <v>593</v>
      </c>
      <c r="C3" s="307" t="str">
        <f>INDEX(Adr!B2:B137,Doklady!B102)</f>
        <v>Slovenská skialpinistická asociácia</v>
      </c>
      <c r="D3" s="307"/>
      <c r="E3" s="307"/>
      <c r="F3" s="307"/>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08" t="s">
        <v>970</v>
      </c>
      <c r="F9" s="309"/>
      <c r="H9" s="10"/>
      <c r="J9" s="173"/>
      <c r="K9" s="173"/>
      <c r="L9" s="173"/>
      <c r="M9" s="173"/>
      <c r="N9" s="173"/>
      <c r="O9" s="173"/>
      <c r="P9" s="173"/>
      <c r="Q9" s="173"/>
    </row>
    <row r="10" spans="1:24" ht="18">
      <c r="A10" s="103" t="s">
        <v>7</v>
      </c>
      <c r="B10" s="104" t="s">
        <v>1219</v>
      </c>
      <c r="C10" s="182">
        <f>SUMIF(FP!J:J,Doklady!$B$1&amp;A10,FP!D:D)</f>
        <v>0</v>
      </c>
      <c r="D10" s="182">
        <f>C10-E10</f>
        <v>0</v>
      </c>
      <c r="E10" s="313">
        <f>SUMIF(I:I,A10,G:G)</f>
        <v>0</v>
      </c>
      <c r="F10" s="314"/>
      <c r="H10" s="10"/>
      <c r="J10" s="175" t="s">
        <v>952</v>
      </c>
      <c r="K10" s="173"/>
      <c r="L10" s="173"/>
      <c r="M10" s="173"/>
      <c r="N10" s="173"/>
      <c r="O10" s="173"/>
      <c r="P10" s="173"/>
      <c r="Q10" s="173"/>
    </row>
    <row r="11" spans="1:24" ht="18">
      <c r="A11" s="103" t="s">
        <v>6</v>
      </c>
      <c r="B11" s="104" t="s">
        <v>227</v>
      </c>
      <c r="C11" s="182">
        <f>SUMIF(FP!J:J,Doklady!$B$1&amp;A11,FP!D:D)</f>
        <v>15000</v>
      </c>
      <c r="D11" s="182">
        <f>DSUM(Doklady!A103:I10010,"GGG",J10:J14)</f>
        <v>15838.640000000001</v>
      </c>
      <c r="E11" s="315">
        <v>0</v>
      </c>
      <c r="F11" s="316"/>
      <c r="H11" s="247" t="s">
        <v>1190</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13">
        <f>SUMIF(I:I,A12,G:G)</f>
        <v>0</v>
      </c>
      <c r="F12" s="314"/>
      <c r="H12" s="248" t="s">
        <v>1202</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13">
        <f>SUMIF(I:I,A13,G:G)</f>
        <v>0</v>
      </c>
      <c r="F13" s="314"/>
      <c r="H13" s="10"/>
      <c r="J13" s="231">
        <f>J45</f>
        <v>2</v>
      </c>
      <c r="L13" s="173"/>
      <c r="M13" s="173"/>
      <c r="N13" s="173"/>
      <c r="O13" s="173"/>
      <c r="P13" s="173"/>
      <c r="Q13" s="173"/>
    </row>
    <row r="14" spans="1:24" ht="18.75" thickBot="1">
      <c r="A14" s="103" t="s">
        <v>12</v>
      </c>
      <c r="B14" s="104" t="s">
        <v>941</v>
      </c>
      <c r="C14" s="182">
        <f>SUMIF(FP!J:J,Doklady!$B$1&amp;A14,FP!D:D)</f>
        <v>0</v>
      </c>
      <c r="D14" s="182">
        <f>C14-E14</f>
        <v>0</v>
      </c>
      <c r="E14" s="322">
        <f>SUMIF(I:I,A14,G:G)</f>
        <v>0</v>
      </c>
      <c r="F14" s="323"/>
      <c r="H14" s="10"/>
      <c r="J14" s="231" t="str">
        <f>J46</f>
        <v>a - softbal - bežné transfery</v>
      </c>
      <c r="L14" s="173"/>
      <c r="M14" s="173"/>
      <c r="N14" s="173"/>
      <c r="O14" s="173"/>
      <c r="P14" s="173"/>
      <c r="Q14" s="173"/>
    </row>
    <row r="15" spans="1:24" ht="5.25" customHeight="1" thickTop="1">
      <c r="G15" s="14"/>
    </row>
    <row r="16" spans="1:24" s="14" customFormat="1" ht="12.75">
      <c r="A16" s="172" t="s">
        <v>3</v>
      </c>
      <c r="B16" s="317" t="s">
        <v>962</v>
      </c>
      <c r="C16" s="318"/>
      <c r="D16" s="318"/>
      <c r="E16" s="318"/>
      <c r="F16" s="319"/>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0" t="s">
        <v>1191</v>
      </c>
      <c r="C17" s="311"/>
      <c r="D17" s="311"/>
      <c r="E17" s="311"/>
      <c r="F17" s="312"/>
      <c r="G17" s="107">
        <f>SUMIF(FP!I:I,Doklady!$B$1&amp;A17,FP!D:D)</f>
        <v>15000</v>
      </c>
      <c r="R17" s="131"/>
    </row>
    <row r="18" spans="1:18">
      <c r="A18" s="200" t="s">
        <v>232</v>
      </c>
      <c r="B18" s="310" t="s">
        <v>1278</v>
      </c>
      <c r="C18" s="311"/>
      <c r="D18" s="311"/>
      <c r="E18" s="311"/>
      <c r="F18" s="312"/>
      <c r="G18" s="107">
        <f>SUMIF(FP!I:I,Doklady!$B$1&amp;A18,FP!D:D)</f>
        <v>0</v>
      </c>
    </row>
    <row r="19" spans="1:18">
      <c r="A19" s="201" t="s">
        <v>233</v>
      </c>
      <c r="B19" s="310" t="s">
        <v>1194</v>
      </c>
      <c r="C19" s="311"/>
      <c r="D19" s="311"/>
      <c r="E19" s="311"/>
      <c r="F19" s="312"/>
      <c r="G19" s="107">
        <f>SUMIF(FP!I:I,Doklady!$B$1&amp;A19,FP!D:D)</f>
        <v>0</v>
      </c>
    </row>
    <row r="20" spans="1:18">
      <c r="A20" s="170" t="s">
        <v>234</v>
      </c>
      <c r="B20" s="310" t="s">
        <v>1192</v>
      </c>
      <c r="C20" s="311"/>
      <c r="D20" s="311"/>
      <c r="E20" s="311"/>
      <c r="F20" s="312"/>
      <c r="G20" s="107">
        <f>SUMIF(FP!I:I,Doklady!$B$1&amp;A20,FP!D:D)</f>
        <v>0</v>
      </c>
      <c r="R20" s="131"/>
    </row>
    <row r="21" spans="1:18">
      <c r="A21" s="170" t="s">
        <v>235</v>
      </c>
      <c r="B21" s="310" t="s">
        <v>1195</v>
      </c>
      <c r="C21" s="311"/>
      <c r="D21" s="311"/>
      <c r="E21" s="311"/>
      <c r="F21" s="312"/>
      <c r="G21" s="107">
        <f>SUMIF(FP!I:I,Doklady!$B$1&amp;A21,FP!D:D)</f>
        <v>0</v>
      </c>
      <c r="R21" s="131"/>
    </row>
    <row r="22" spans="1:18">
      <c r="A22" s="170" t="s">
        <v>236</v>
      </c>
      <c r="B22" s="310" t="s">
        <v>1279</v>
      </c>
      <c r="C22" s="311"/>
      <c r="D22" s="311"/>
      <c r="E22" s="311"/>
      <c r="F22" s="312"/>
      <c r="G22" s="107">
        <f>SUMIF(FP!I:I,Doklady!$B$1&amp;A22,FP!D:D)</f>
        <v>0</v>
      </c>
      <c r="R22" s="131"/>
    </row>
    <row r="23" spans="1:18">
      <c r="A23" s="170" t="s">
        <v>237</v>
      </c>
      <c r="B23" s="310" t="s">
        <v>1280</v>
      </c>
      <c r="C23" s="311"/>
      <c r="D23" s="311"/>
      <c r="E23" s="311"/>
      <c r="F23" s="312"/>
      <c r="G23" s="107">
        <f>SUMIF(FP!I:I,Doklady!$B$1&amp;A23,FP!D:D)</f>
        <v>0</v>
      </c>
      <c r="R23" s="131"/>
    </row>
    <row r="24" spans="1:18">
      <c r="A24" s="170" t="s">
        <v>238</v>
      </c>
      <c r="B24" s="310" t="s">
        <v>1281</v>
      </c>
      <c r="C24" s="311"/>
      <c r="D24" s="311"/>
      <c r="E24" s="311"/>
      <c r="F24" s="312"/>
      <c r="G24" s="107">
        <f>SUMIF(FP!I:I,Doklady!$B$1&amp;A24,FP!D:D)</f>
        <v>0</v>
      </c>
      <c r="R24" s="131"/>
    </row>
    <row r="25" spans="1:18">
      <c r="A25" s="170" t="s">
        <v>239</v>
      </c>
      <c r="B25" s="310" t="s">
        <v>1282</v>
      </c>
      <c r="C25" s="311"/>
      <c r="D25" s="311"/>
      <c r="E25" s="311"/>
      <c r="F25" s="312"/>
      <c r="G25" s="107">
        <f>SUMIF(FP!I:I,Doklady!$B$1&amp;A25,FP!D:D)</f>
        <v>0</v>
      </c>
      <c r="R25" s="131"/>
    </row>
    <row r="26" spans="1:18">
      <c r="A26" s="170" t="s">
        <v>240</v>
      </c>
      <c r="B26" s="310" t="s">
        <v>1283</v>
      </c>
      <c r="C26" s="311"/>
      <c r="D26" s="311"/>
      <c r="E26" s="311"/>
      <c r="F26" s="312"/>
      <c r="G26" s="107">
        <f>SUMIF(FP!I:I,Doklady!$B$1&amp;A26,FP!D:D)</f>
        <v>0</v>
      </c>
      <c r="R26" s="131"/>
    </row>
    <row r="27" spans="1:18">
      <c r="A27" s="170" t="s">
        <v>241</v>
      </c>
      <c r="B27" s="310"/>
      <c r="C27" s="311"/>
      <c r="D27" s="311"/>
      <c r="E27" s="311"/>
      <c r="F27" s="312"/>
      <c r="G27" s="107">
        <f>SUMIF(FP!I:I,Doklady!$B$1&amp;A27,FP!D:D)</f>
        <v>0</v>
      </c>
      <c r="R27" s="131"/>
    </row>
    <row r="28" spans="1:18">
      <c r="A28" s="170" t="s">
        <v>242</v>
      </c>
      <c r="B28" s="310"/>
      <c r="C28" s="311"/>
      <c r="D28" s="311"/>
      <c r="E28" s="311"/>
      <c r="F28" s="312"/>
      <c r="G28" s="107">
        <f>SUMIF(FP!I:I,Doklady!$B$1&amp;A28,FP!D:D)</f>
        <v>0</v>
      </c>
      <c r="R28" s="131"/>
    </row>
    <row r="29" spans="1:18">
      <c r="A29" s="170" t="s">
        <v>243</v>
      </c>
      <c r="B29" s="310"/>
      <c r="C29" s="311"/>
      <c r="D29" s="311"/>
      <c r="E29" s="311"/>
      <c r="F29" s="312"/>
      <c r="G29" s="107">
        <f>SUMIF(FP!I:I,Doklady!$B$1&amp;A29,FP!D:D)</f>
        <v>0</v>
      </c>
      <c r="R29" s="131"/>
    </row>
    <row r="30" spans="1:18">
      <c r="A30" s="170" t="s">
        <v>244</v>
      </c>
      <c r="B30" s="310"/>
      <c r="C30" s="311"/>
      <c r="D30" s="311"/>
      <c r="E30" s="311"/>
      <c r="F30" s="312"/>
      <c r="G30" s="107">
        <f>SUMIF(FP!I:I,Doklady!$B$1&amp;A30,FP!D:D)</f>
        <v>0</v>
      </c>
      <c r="R30" s="131"/>
    </row>
    <row r="31" spans="1:18">
      <c r="A31" s="170" t="s">
        <v>245</v>
      </c>
      <c r="B31" s="310"/>
      <c r="C31" s="311"/>
      <c r="D31" s="311"/>
      <c r="E31" s="311"/>
      <c r="F31" s="312"/>
      <c r="G31" s="107">
        <f>SUMIF(FP!I:I,Doklady!$B$1&amp;A31,FP!D:D)</f>
        <v>0</v>
      </c>
      <c r="R31" s="131"/>
    </row>
    <row r="32" spans="1:18">
      <c r="A32" s="170" t="s">
        <v>246</v>
      </c>
      <c r="B32" s="310"/>
      <c r="C32" s="311"/>
      <c r="D32" s="311"/>
      <c r="E32" s="311"/>
      <c r="F32" s="312"/>
      <c r="G32" s="107">
        <f>SUMIF(FP!I:I,Doklady!$B$1&amp;A32,FP!D:D)</f>
        <v>0</v>
      </c>
      <c r="R32" s="131"/>
    </row>
    <row r="33" spans="1:18" hidden="1">
      <c r="A33" s="170" t="s">
        <v>240</v>
      </c>
      <c r="B33" s="324"/>
      <c r="C33" s="325"/>
      <c r="D33" s="325"/>
      <c r="E33" s="325"/>
      <c r="F33" s="326"/>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DSUM(Doklady!A103:I10010,"GGG",Spolu!J39:K40)</f>
        <v>800</v>
      </c>
      <c r="D39" s="120">
        <f>DSUM(Doklady!A103:I10010,"GGG",Spolu!L39:M40)</f>
        <v>3018.67</v>
      </c>
      <c r="E39" s="120">
        <f>DSUM(Doklady!A103:I10010,"GGG",Spolu!N39:O40)</f>
        <v>9912.17</v>
      </c>
      <c r="F39" s="120">
        <f>DSUM(Doklady!A103:I10010,"GGG",Spolu!P39:Q40)</f>
        <v>2107.8000000000002</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1450</v>
      </c>
      <c r="D40" s="120">
        <f>MAX(D38-D39,0)</f>
        <v>0</v>
      </c>
      <c r="E40" s="120">
        <f>MAX(E38-E39,0)</f>
        <v>0</v>
      </c>
      <c r="F40" s="120">
        <f>MIN(G38,MAX(-F38+F39,0))</f>
        <v>0</v>
      </c>
      <c r="G40" s="180">
        <f>MIN(C40+D40+E40+F40,G38)</f>
        <v>1450</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DSUM(Doklady!A103:I10010,"GGG",Spolu!J44:K46)</f>
        <v>0</v>
      </c>
      <c r="D44" s="120">
        <f>DSUM(Doklady!A103:I10010,"GGG",Spolu!L44:M46)</f>
        <v>0</v>
      </c>
      <c r="E44" s="120">
        <f>DSUM(Doklady!A103:I10010,"GGG",Spolu!N44:O46)</f>
        <v>0</v>
      </c>
      <c r="F44" s="120">
        <f>DSUM(Doklady!A103:I10010,"GGG",Spolu!P44:Q46)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27" t="s">
        <v>1040</v>
      </c>
      <c r="B49" s="327"/>
      <c r="C49" s="327"/>
      <c r="D49" s="327"/>
      <c r="E49" s="327"/>
      <c r="F49" s="327"/>
      <c r="G49" s="327"/>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15838.640000000001</v>
      </c>
      <c r="E52" s="107">
        <f>IF(A52&lt;&gt;"",MIN(D52,C52)*Doklady!C1/(1-Doklady!C1),"")</f>
        <v>0</v>
      </c>
      <c r="F52" s="105">
        <f>IF(A52&lt;&gt;"",Doklady!I1,"")</f>
        <v>0</v>
      </c>
      <c r="G52" s="107">
        <f>IF(A52&lt;&gt;"",IF(D52&lt;C52,C52-D52,0)+IF(F52&lt;E52,E52-F52,0),0)</f>
        <v>0</v>
      </c>
      <c r="H52" s="127" t="str">
        <f>IF(D52&gt;C52,"Vyúčtované prostriedky nemôžu byť väčšie ako poskytnuté. Opravte v hárku ""Doklady""","")</f>
        <v>Vyúčtované prostriedky nemôžu byť väčšie ako poskytnuté. Opravte v hárku "Doklady"</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1220</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1217</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20"/>
      <c r="D127" s="320"/>
      <c r="E127" s="320"/>
      <c r="F127" s="320"/>
      <c r="G127" s="320"/>
      <c r="H127" s="129"/>
    </row>
    <row r="128" spans="1:24" ht="45" customHeight="1">
      <c r="A128" s="14"/>
      <c r="B128" s="14"/>
      <c r="C128" s="321" t="s">
        <v>938</v>
      </c>
      <c r="D128" s="321"/>
      <c r="E128" s="321"/>
      <c r="F128" s="321"/>
      <c r="G128" s="321"/>
      <c r="H128" s="129"/>
    </row>
  </sheetData>
  <sheetProtection sheet="1" selectLockedCells="1"/>
  <mergeCells count="29">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s>
  <conditionalFormatting sqref="C40:G40 C45:G45">
    <cfRule type="cellIs" dxfId="8" priority="13" stopIfTrue="1" operator="lessThanOrEqual">
      <formula>0</formula>
    </cfRule>
    <cfRule type="cellIs" dxfId="7" priority="14" stopIfTrue="1" operator="greaterThan">
      <formula>0</formula>
    </cfRule>
  </conditionalFormatting>
  <conditionalFormatting sqref="G52:G117">
    <cfRule type="cellIs" dxfId="6" priority="10" stopIfTrue="1" operator="equal">
      <formula>0</formula>
    </cfRule>
    <cfRule type="cellIs" dxfId="5" priority="11" stopIfTrue="1" operator="greaterThan">
      <formula>0</formula>
    </cfRule>
  </conditionalFormatting>
  <conditionalFormatting sqref="E9:F9">
    <cfRule type="expression" dxfId="4" priority="8" stopIfTrue="1">
      <formula>SUM($E$10:$F$14)&gt;0</formula>
    </cfRule>
  </conditionalFormatting>
  <conditionalFormatting sqref="D52:D117">
    <cfRule type="expression" dxfId="3" priority="3" stopIfTrue="1">
      <formula>$C52&lt;&gt;$D52</formula>
    </cfRule>
  </conditionalFormatting>
  <conditionalFormatting sqref="D52:D117">
    <cfRule type="expression" dxfId="2"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1047</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1055</v>
      </c>
      <c r="E3" s="253" t="s">
        <v>1056</v>
      </c>
      <c r="F3" s="253" t="s">
        <v>1057</v>
      </c>
      <c r="G3" s="253" t="s">
        <v>284</v>
      </c>
      <c r="H3" s="253" t="s">
        <v>285</v>
      </c>
      <c r="I3" s="253" t="s">
        <v>1074</v>
      </c>
      <c r="J3" s="253" t="s">
        <v>1075</v>
      </c>
      <c r="K3" s="253" t="s">
        <v>1100</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1048</v>
      </c>
      <c r="C5" s="253" t="s">
        <v>283</v>
      </c>
      <c r="D5" s="253" t="s">
        <v>307</v>
      </c>
      <c r="E5" s="253" t="s">
        <v>308</v>
      </c>
      <c r="F5" s="253" t="s">
        <v>309</v>
      </c>
      <c r="G5" s="253" t="s">
        <v>310</v>
      </c>
      <c r="H5" s="253" t="s">
        <v>1076</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1058</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1210</v>
      </c>
      <c r="H8" s="253" t="s">
        <v>316</v>
      </c>
      <c r="I8" s="253" t="s">
        <v>317</v>
      </c>
      <c r="J8" s="253" t="s">
        <v>312</v>
      </c>
      <c r="K8" s="253" t="s">
        <v>318</v>
      </c>
      <c r="L8" s="254">
        <v>421903403105</v>
      </c>
    </row>
    <row r="9" spans="1:12">
      <c r="A9" s="252" t="s">
        <v>34</v>
      </c>
      <c r="B9" s="255" t="s">
        <v>1049</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1101</v>
      </c>
      <c r="L11" s="254">
        <v>421905504810</v>
      </c>
    </row>
    <row r="12" spans="1:12">
      <c r="A12" s="252" t="s">
        <v>42</v>
      </c>
      <c r="B12" s="255" t="s">
        <v>43</v>
      </c>
      <c r="C12" s="253" t="s">
        <v>283</v>
      </c>
      <c r="D12" s="253" t="s">
        <v>1059</v>
      </c>
      <c r="E12" s="253" t="s">
        <v>329</v>
      </c>
      <c r="F12" s="253" t="s">
        <v>330</v>
      </c>
      <c r="G12" s="253" t="s">
        <v>1077</v>
      </c>
      <c r="H12" s="253" t="s">
        <v>331</v>
      </c>
      <c r="I12" s="253" t="s">
        <v>1078</v>
      </c>
      <c r="J12" s="253" t="s">
        <v>312</v>
      </c>
      <c r="K12" s="253" t="s">
        <v>1102</v>
      </c>
      <c r="L12" s="254">
        <v>421949246786</v>
      </c>
    </row>
    <row r="13" spans="1:12">
      <c r="A13" s="252" t="s">
        <v>1230</v>
      </c>
      <c r="B13" s="255" t="s">
        <v>1231</v>
      </c>
      <c r="C13" s="253" t="s">
        <v>283</v>
      </c>
      <c r="D13" s="253" t="s">
        <v>1232</v>
      </c>
      <c r="E13" s="253" t="s">
        <v>370</v>
      </c>
      <c r="F13" s="253" t="s">
        <v>1233</v>
      </c>
      <c r="G13" s="253" t="s">
        <v>1234</v>
      </c>
      <c r="H13" s="253" t="s">
        <v>1235</v>
      </c>
      <c r="I13" s="253" t="s">
        <v>1236</v>
      </c>
      <c r="J13" s="253" t="s">
        <v>312</v>
      </c>
      <c r="K13" s="253" t="s">
        <v>1237</v>
      </c>
      <c r="L13" s="254">
        <v>421915719961</v>
      </c>
    </row>
    <row r="14" spans="1:12">
      <c r="A14" s="252" t="s">
        <v>332</v>
      </c>
      <c r="B14" s="255" t="s">
        <v>1050</v>
      </c>
      <c r="C14" s="253" t="s">
        <v>283</v>
      </c>
      <c r="D14" s="253" t="s">
        <v>333</v>
      </c>
      <c r="E14" s="253" t="s">
        <v>308</v>
      </c>
      <c r="F14" s="253" t="s">
        <v>334</v>
      </c>
      <c r="G14" s="253" t="s">
        <v>335</v>
      </c>
      <c r="H14" s="253" t="s">
        <v>336</v>
      </c>
      <c r="I14" s="253" t="s">
        <v>1211</v>
      </c>
      <c r="J14" s="253" t="s">
        <v>1212</v>
      </c>
      <c r="K14" s="253" t="s">
        <v>337</v>
      </c>
      <c r="L14" s="254">
        <v>421903446366</v>
      </c>
    </row>
    <row r="15" spans="1:12">
      <c r="A15" s="252" t="s">
        <v>47</v>
      </c>
      <c r="B15" s="255" t="s">
        <v>48</v>
      </c>
      <c r="C15" s="253" t="s">
        <v>283</v>
      </c>
      <c r="D15" s="253" t="s">
        <v>307</v>
      </c>
      <c r="E15" s="253" t="s">
        <v>308</v>
      </c>
      <c r="F15" s="253" t="s">
        <v>309</v>
      </c>
      <c r="G15" s="256" t="s">
        <v>1213</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1079</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1080</v>
      </c>
      <c r="H18" s="253" t="s">
        <v>355</v>
      </c>
      <c r="I18" s="253" t="s">
        <v>1081</v>
      </c>
      <c r="J18" s="253" t="s">
        <v>1082</v>
      </c>
      <c r="K18" s="253" t="s">
        <v>356</v>
      </c>
      <c r="L18" s="254">
        <v>421917171846</v>
      </c>
    </row>
    <row r="19" spans="1:12">
      <c r="A19" s="252" t="s">
        <v>53</v>
      </c>
      <c r="B19" s="255" t="s">
        <v>1051</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1046</v>
      </c>
      <c r="B20" s="255" t="s">
        <v>1052</v>
      </c>
      <c r="C20" s="253" t="s">
        <v>283</v>
      </c>
      <c r="D20" s="253" t="s">
        <v>1060</v>
      </c>
      <c r="E20" s="253" t="s">
        <v>1061</v>
      </c>
      <c r="F20" s="253" t="s">
        <v>1062</v>
      </c>
      <c r="G20" s="253" t="s">
        <v>1083</v>
      </c>
      <c r="H20" s="253" t="s">
        <v>1084</v>
      </c>
      <c r="I20" s="253" t="s">
        <v>1085</v>
      </c>
      <c r="J20" s="253" t="s">
        <v>312</v>
      </c>
      <c r="K20" s="253" t="s">
        <v>1103</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1086</v>
      </c>
      <c r="J25" s="253" t="s">
        <v>292</v>
      </c>
      <c r="K25" s="253" t="s">
        <v>1086</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1087</v>
      </c>
      <c r="J27" s="253" t="s">
        <v>312</v>
      </c>
      <c r="K27" s="253" t="s">
        <v>394</v>
      </c>
      <c r="L27" s="254">
        <v>421903452459</v>
      </c>
    </row>
    <row r="28" spans="1:12">
      <c r="A28" s="252" t="s">
        <v>73</v>
      </c>
      <c r="B28" s="255" t="s">
        <v>74</v>
      </c>
      <c r="C28" s="253" t="s">
        <v>283</v>
      </c>
      <c r="D28" s="253" t="s">
        <v>395</v>
      </c>
      <c r="E28" s="253" t="s">
        <v>308</v>
      </c>
      <c r="F28" s="253" t="s">
        <v>347</v>
      </c>
      <c r="G28" s="253" t="s">
        <v>1088</v>
      </c>
      <c r="H28" s="253" t="s">
        <v>1089</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1063</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1064</v>
      </c>
      <c r="E32" s="253" t="s">
        <v>579</v>
      </c>
      <c r="F32" s="253" t="s">
        <v>1065</v>
      </c>
      <c r="G32" s="253" t="s">
        <v>410</v>
      </c>
      <c r="H32" s="253" t="s">
        <v>411</v>
      </c>
      <c r="I32" s="253" t="s">
        <v>412</v>
      </c>
      <c r="J32" s="253" t="s">
        <v>306</v>
      </c>
      <c r="K32" s="253" t="s">
        <v>412</v>
      </c>
      <c r="L32" s="254">
        <v>421905606229</v>
      </c>
    </row>
    <row r="33" spans="1:12">
      <c r="A33" s="252" t="s">
        <v>86</v>
      </c>
      <c r="B33" s="255" t="s">
        <v>87</v>
      </c>
      <c r="C33" s="253" t="s">
        <v>283</v>
      </c>
      <c r="D33" s="253" t="s">
        <v>1066</v>
      </c>
      <c r="E33" s="253" t="s">
        <v>329</v>
      </c>
      <c r="F33" s="253" t="s">
        <v>413</v>
      </c>
      <c r="G33" s="253" t="s">
        <v>414</v>
      </c>
      <c r="H33" s="253" t="s">
        <v>1090</v>
      </c>
      <c r="I33" s="253" t="s">
        <v>415</v>
      </c>
      <c r="J33" s="253" t="s">
        <v>312</v>
      </c>
      <c r="K33" s="253" t="s">
        <v>1104</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1091</v>
      </c>
      <c r="J35" s="253" t="s">
        <v>312</v>
      </c>
      <c r="K35" s="253" t="s">
        <v>1091</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1053</v>
      </c>
      <c r="C37" s="253" t="s">
        <v>283</v>
      </c>
      <c r="D37" s="253" t="s">
        <v>424</v>
      </c>
      <c r="E37" s="253" t="s">
        <v>425</v>
      </c>
      <c r="F37" s="253" t="s">
        <v>426</v>
      </c>
      <c r="G37" s="253" t="s">
        <v>427</v>
      </c>
      <c r="H37" s="253" t="s">
        <v>428</v>
      </c>
      <c r="I37" s="253" t="s">
        <v>429</v>
      </c>
      <c r="J37" s="253" t="s">
        <v>312</v>
      </c>
      <c r="K37" s="253" t="s">
        <v>1105</v>
      </c>
      <c r="L37" s="254">
        <v>421903548845</v>
      </c>
    </row>
    <row r="38" spans="1:12">
      <c r="A38" s="252" t="s">
        <v>96</v>
      </c>
      <c r="B38" s="255" t="s">
        <v>1229</v>
      </c>
      <c r="C38" s="253" t="s">
        <v>283</v>
      </c>
      <c r="D38" s="253" t="s">
        <v>333</v>
      </c>
      <c r="E38" s="253" t="s">
        <v>308</v>
      </c>
      <c r="F38" s="253" t="s">
        <v>586</v>
      </c>
      <c r="G38" s="253" t="s">
        <v>587</v>
      </c>
      <c r="H38" s="253" t="s">
        <v>588</v>
      </c>
      <c r="I38" s="253" t="s">
        <v>1092</v>
      </c>
      <c r="J38" s="253" t="s">
        <v>312</v>
      </c>
      <c r="K38" s="253" t="s">
        <v>1214</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1093</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1054</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1471</v>
      </c>
      <c r="E43" s="253" t="s">
        <v>534</v>
      </c>
      <c r="F43" s="253" t="s">
        <v>1472</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1106</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1067</v>
      </c>
      <c r="G46" s="253" t="s">
        <v>460</v>
      </c>
      <c r="H46" s="253" t="s">
        <v>461</v>
      </c>
      <c r="I46" s="253" t="s">
        <v>462</v>
      </c>
      <c r="J46" s="253" t="s">
        <v>306</v>
      </c>
      <c r="K46" s="253" t="s">
        <v>463</v>
      </c>
      <c r="L46" s="254">
        <v>421908733141</v>
      </c>
    </row>
    <row r="47" spans="1:12">
      <c r="A47" s="252" t="s">
        <v>117</v>
      </c>
      <c r="B47" s="255" t="s">
        <v>464</v>
      </c>
      <c r="C47" s="253" t="s">
        <v>283</v>
      </c>
      <c r="D47" s="253" t="s">
        <v>1068</v>
      </c>
      <c r="E47" s="253" t="s">
        <v>308</v>
      </c>
      <c r="F47" s="253" t="s">
        <v>309</v>
      </c>
      <c r="G47" s="253" t="s">
        <v>465</v>
      </c>
      <c r="H47" s="253" t="s">
        <v>466</v>
      </c>
      <c r="I47" s="253" t="s">
        <v>1094</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1069</v>
      </c>
      <c r="E49" s="253" t="s">
        <v>287</v>
      </c>
      <c r="F49" s="253" t="s">
        <v>288</v>
      </c>
      <c r="G49" s="253" t="s">
        <v>475</v>
      </c>
      <c r="H49" s="253" t="s">
        <v>476</v>
      </c>
      <c r="I49" s="253" t="s">
        <v>477</v>
      </c>
      <c r="J49" s="253" t="s">
        <v>312</v>
      </c>
      <c r="K49" s="253" t="s">
        <v>1107</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1068</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1095</v>
      </c>
      <c r="J53" s="253" t="s">
        <v>312</v>
      </c>
      <c r="K53" s="253" t="s">
        <v>1095</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1215</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1096</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1097</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1070</v>
      </c>
      <c r="E63" s="253" t="s">
        <v>1071</v>
      </c>
      <c r="F63" s="253" t="s">
        <v>1072</v>
      </c>
      <c r="G63" s="253" t="s">
        <v>931</v>
      </c>
      <c r="H63" s="253" t="s">
        <v>1098</v>
      </c>
      <c r="I63" s="253" t="s">
        <v>1099</v>
      </c>
      <c r="J63" s="253" t="s">
        <v>312</v>
      </c>
      <c r="K63" s="253" t="s">
        <v>1099</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1073</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1216</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1108</v>
      </c>
      <c r="D1" s="240" t="s">
        <v>943</v>
      </c>
      <c r="E1" s="241" t="s">
        <v>1</v>
      </c>
      <c r="F1" s="235" t="s">
        <v>3</v>
      </c>
      <c r="G1" s="235" t="s">
        <v>4</v>
      </c>
      <c r="H1" s="235" t="s">
        <v>1187</v>
      </c>
      <c r="I1" s="235" t="s">
        <v>944</v>
      </c>
      <c r="J1" s="235" t="s">
        <v>949</v>
      </c>
      <c r="K1" s="235" t="s">
        <v>2</v>
      </c>
      <c r="L1" s="235" t="s">
        <v>967</v>
      </c>
      <c r="M1" s="235" t="s">
        <v>1201</v>
      </c>
    </row>
    <row r="2" spans="1:13">
      <c r="A2" s="252" t="s">
        <v>919</v>
      </c>
      <c r="B2" s="265" t="s">
        <v>1047</v>
      </c>
      <c r="C2" s="239" t="s">
        <v>1109</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1110</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1111</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1112</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1284</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1048</v>
      </c>
      <c r="C7" s="267" t="s">
        <v>1113</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1048</v>
      </c>
      <c r="C8" s="267" t="s">
        <v>1114</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1048</v>
      </c>
      <c r="C9" s="285" t="s">
        <v>1285</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1048</v>
      </c>
      <c r="C10" s="285" t="s">
        <v>1286</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1048</v>
      </c>
      <c r="C11" s="285" t="s">
        <v>1287</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1048</v>
      </c>
      <c r="C12" s="285" t="s">
        <v>1288</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1048</v>
      </c>
      <c r="C13" s="285" t="s">
        <v>1289</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1048</v>
      </c>
      <c r="C14" s="285" t="s">
        <v>1290</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1048</v>
      </c>
      <c r="C15" s="285" t="s">
        <v>1291</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1048</v>
      </c>
      <c r="C16" s="285" t="s">
        <v>1292</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1115</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1116</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1117</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1238</v>
      </c>
      <c r="C20" s="267" t="s">
        <v>1118</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1238</v>
      </c>
      <c r="C21" s="285" t="s">
        <v>1293</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1238</v>
      </c>
      <c r="C22" s="285" t="s">
        <v>1294</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1119</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1120</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1121</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1295</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1296</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1297</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1298</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1299</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1300</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1301</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1230</v>
      </c>
      <c r="B33" s="265" t="s">
        <v>1231</v>
      </c>
      <c r="C33" s="239" t="s">
        <v>1240</v>
      </c>
      <c r="D33" s="242">
        <v>15000</v>
      </c>
      <c r="E33" s="243">
        <v>0</v>
      </c>
      <c r="F33" s="236" t="s">
        <v>231</v>
      </c>
      <c r="G33" s="239" t="s">
        <v>6</v>
      </c>
      <c r="H33" s="239" t="s">
        <v>964</v>
      </c>
      <c r="I33" s="278" t="str">
        <f t="shared" si="0"/>
        <v>36064742a</v>
      </c>
      <c r="J33" s="237" t="str">
        <f t="shared" si="1"/>
        <v>36064742026 02</v>
      </c>
      <c r="K33" s="5" t="s">
        <v>1258</v>
      </c>
      <c r="L33" s="237" t="str">
        <f t="shared" si="2"/>
        <v>36064742026 02B</v>
      </c>
      <c r="M33" s="5" t="str">
        <f t="shared" si="3"/>
        <v>Slovenská federácia pétanqueaBpétanque - bežné transfery</v>
      </c>
    </row>
    <row r="34" spans="1:13">
      <c r="A34" s="252" t="s">
        <v>332</v>
      </c>
      <c r="B34" s="265" t="s">
        <v>1050</v>
      </c>
      <c r="C34" s="267" t="s">
        <v>1122</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1123</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1241</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1124</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1125</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1242</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1302</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1303</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1304</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1305</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1306</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1307</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1308</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1309</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1310</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1311</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1312</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1313</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1314</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1315</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1316</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1317</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1318</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1319</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1320</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1321</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1322</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1323</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1324</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1325</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1326</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1327</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1328</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1329</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1330</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1331</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1332</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1333</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1334</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1335</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1126</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1243</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1336</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1337</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1338</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1051</v>
      </c>
      <c r="C79" s="267" t="s">
        <v>1127</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1046</v>
      </c>
      <c r="B80" s="265" t="s">
        <v>1052</v>
      </c>
      <c r="C80" s="267" t="s">
        <v>1128</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1129</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1244</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1339</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1340</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1130</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1131</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1132</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1133</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1134</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1135</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1245</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1136</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1246</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1341</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1342</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1343</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1344</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1345</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1346</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1347</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1348</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1349</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1350</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1351</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1137</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1138</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1139</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1140</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1141</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1142</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1143</v>
      </c>
      <c r="D111" s="268">
        <v>35075</v>
      </c>
      <c r="E111" s="243">
        <v>0</v>
      </c>
      <c r="F111" s="263" t="s">
        <v>231</v>
      </c>
      <c r="G111" s="267" t="s">
        <v>6</v>
      </c>
      <c r="H111" s="267" t="s">
        <v>964</v>
      </c>
      <c r="I111" s="278" t="str">
        <f t="shared" si="4"/>
        <v>00586455a</v>
      </c>
      <c r="J111" s="237" t="str">
        <f t="shared" si="5"/>
        <v>00586455026 02</v>
      </c>
      <c r="K111" s="5" t="s">
        <v>1218</v>
      </c>
      <c r="L111" s="237" t="str">
        <f t="shared" si="6"/>
        <v>00586455026 02B</v>
      </c>
      <c r="M111" s="5" t="str">
        <f t="shared" si="7"/>
        <v>Slovenský horolezecký spolok JAMESaBšportové lezenie - bežné transfery</v>
      </c>
    </row>
    <row r="112" spans="1:13">
      <c r="A112" s="236" t="s">
        <v>920</v>
      </c>
      <c r="B112" s="265" t="s">
        <v>922</v>
      </c>
      <c r="C112" s="285" t="s">
        <v>1352</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1353</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1144</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1354</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1145</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1053</v>
      </c>
      <c r="C117" s="267" t="s">
        <v>1146</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1053</v>
      </c>
      <c r="C118" s="285" t="s">
        <v>1355</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1053</v>
      </c>
      <c r="C119" s="285" t="s">
        <v>1356</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1053</v>
      </c>
      <c r="C120" s="285" t="s">
        <v>1357</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1053</v>
      </c>
      <c r="C121" s="285" t="s">
        <v>1358</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1053</v>
      </c>
      <c r="C122" s="285" t="s">
        <v>1359</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1053</v>
      </c>
      <c r="C123" s="285" t="s">
        <v>1360</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1053</v>
      </c>
      <c r="C124" s="285" t="s">
        <v>1361</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1229</v>
      </c>
      <c r="C125" s="267" t="s">
        <v>1181</v>
      </c>
      <c r="D125" s="268">
        <v>1314997</v>
      </c>
      <c r="E125" s="243">
        <v>0</v>
      </c>
      <c r="F125" s="263" t="s">
        <v>232</v>
      </c>
      <c r="G125" s="267" t="s">
        <v>10</v>
      </c>
      <c r="H125" s="267" t="s">
        <v>964</v>
      </c>
      <c r="I125" s="278" t="str">
        <f t="shared" si="4"/>
        <v>30811082b</v>
      </c>
      <c r="J125" s="237" t="str">
        <f t="shared" si="5"/>
        <v>30811082026 03</v>
      </c>
      <c r="K125" s="5" t="s">
        <v>1259</v>
      </c>
      <c r="L125" s="237" t="str">
        <f t="shared" si="6"/>
        <v>30811082026 03B</v>
      </c>
      <c r="M125" s="5" t="str">
        <f t="shared" si="7"/>
        <v>Slovenský olympijský a športový výborbBčinnosť Slovenského olympijského výboru</v>
      </c>
    </row>
    <row r="126" spans="1:13">
      <c r="A126" s="263" t="s">
        <v>97</v>
      </c>
      <c r="B126" s="265" t="s">
        <v>98</v>
      </c>
      <c r="C126" s="267" t="s">
        <v>1182</v>
      </c>
      <c r="D126" s="268">
        <v>140836</v>
      </c>
      <c r="E126" s="243">
        <v>0</v>
      </c>
      <c r="F126" s="263" t="s">
        <v>233</v>
      </c>
      <c r="G126" s="267" t="s">
        <v>10</v>
      </c>
      <c r="H126" s="267" t="s">
        <v>964</v>
      </c>
      <c r="I126" s="278" t="str">
        <f t="shared" si="4"/>
        <v>31745661c</v>
      </c>
      <c r="J126" s="237" t="str">
        <f t="shared" si="5"/>
        <v>31745661026 03</v>
      </c>
      <c r="K126" s="5" t="s">
        <v>1260</v>
      </c>
      <c r="L126" s="237" t="str">
        <f t="shared" si="6"/>
        <v>31745661026 03B</v>
      </c>
      <c r="M126" s="5" t="str">
        <f t="shared" si="7"/>
        <v>Slovenský paralympijský výborcBčinnosť Deaflympijského výboru Slovenska</v>
      </c>
    </row>
    <row r="127" spans="1:13">
      <c r="A127" s="263" t="s">
        <v>97</v>
      </c>
      <c r="B127" s="265" t="s">
        <v>98</v>
      </c>
      <c r="C127" s="267" t="s">
        <v>1183</v>
      </c>
      <c r="D127" s="268">
        <v>1217589</v>
      </c>
      <c r="E127" s="243">
        <v>0</v>
      </c>
      <c r="F127" s="263" t="s">
        <v>233</v>
      </c>
      <c r="G127" s="267" t="s">
        <v>10</v>
      </c>
      <c r="H127" s="267" t="s">
        <v>964</v>
      </c>
      <c r="I127" s="278" t="str">
        <f t="shared" si="4"/>
        <v>31745661c</v>
      </c>
      <c r="J127" s="237" t="str">
        <f t="shared" si="5"/>
        <v>31745661026 03</v>
      </c>
      <c r="K127" s="5" t="s">
        <v>1260</v>
      </c>
      <c r="L127" s="237" t="str">
        <f t="shared" si="6"/>
        <v>31745661026 03B</v>
      </c>
      <c r="M127" s="5" t="str">
        <f t="shared" si="7"/>
        <v>Slovenský paralympijský výborcBčinnosť Slovenského paralympijského výboru</v>
      </c>
    </row>
    <row r="128" spans="1:13">
      <c r="A128" s="263" t="s">
        <v>97</v>
      </c>
      <c r="B128" s="265" t="s">
        <v>98</v>
      </c>
      <c r="C128" s="267" t="s">
        <v>1184</v>
      </c>
      <c r="D128" s="268">
        <v>548847</v>
      </c>
      <c r="E128" s="243">
        <v>0</v>
      </c>
      <c r="F128" s="263" t="s">
        <v>233</v>
      </c>
      <c r="G128" s="267" t="s">
        <v>10</v>
      </c>
      <c r="H128" s="267" t="s">
        <v>964</v>
      </c>
      <c r="I128" s="278" t="str">
        <f t="shared" si="4"/>
        <v>31745661c</v>
      </c>
      <c r="J128" s="237" t="str">
        <f t="shared" si="5"/>
        <v>31745661026 03</v>
      </c>
      <c r="K128" s="5" t="s">
        <v>1260</v>
      </c>
      <c r="L128" s="237" t="str">
        <f t="shared" si="6"/>
        <v>31745661026 03B</v>
      </c>
      <c r="M128" s="5" t="str">
        <f t="shared" si="7"/>
        <v>Slovenský paralympijský výborcBčinnosť Slovenského zväzu telesne postihnutých športovcov</v>
      </c>
    </row>
    <row r="129" spans="1:13">
      <c r="A129" s="263" t="s">
        <v>97</v>
      </c>
      <c r="B129" s="265" t="s">
        <v>98</v>
      </c>
      <c r="C129" s="267" t="s">
        <v>1185</v>
      </c>
      <c r="D129" s="268">
        <v>46025</v>
      </c>
      <c r="E129" s="243">
        <v>0</v>
      </c>
      <c r="F129" s="263" t="s">
        <v>233</v>
      </c>
      <c r="G129" s="267" t="s">
        <v>10</v>
      </c>
      <c r="H129" s="267" t="s">
        <v>964</v>
      </c>
      <c r="I129" s="278" t="str">
        <f t="shared" si="4"/>
        <v>31745661c</v>
      </c>
      <c r="J129" s="237" t="str">
        <f t="shared" si="5"/>
        <v>31745661026 03</v>
      </c>
      <c r="K129" s="5" t="s">
        <v>1260</v>
      </c>
      <c r="L129" s="237" t="str">
        <f t="shared" si="6"/>
        <v>31745661026 03B</v>
      </c>
      <c r="M129" s="5" t="str">
        <f t="shared" si="7"/>
        <v>Slovenský paralympijský výborcBčinnosť Slovenskej asociácie zrakovo postihnutých športovcov</v>
      </c>
    </row>
    <row r="130" spans="1:13">
      <c r="A130" s="263" t="s">
        <v>97</v>
      </c>
      <c r="B130" s="265" t="s">
        <v>98</v>
      </c>
      <c r="C130" s="267" t="s">
        <v>1186</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1260</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1147</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1148</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1247</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1362</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1363</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1149</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1248</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1239</v>
      </c>
      <c r="C138" s="267" t="s">
        <v>1150</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1239</v>
      </c>
      <c r="C139" s="267" t="s">
        <v>1249</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1239</v>
      </c>
      <c r="C140" s="285" t="s">
        <v>1364</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1239</v>
      </c>
      <c r="C141" s="285" t="s">
        <v>1365</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1239</v>
      </c>
      <c r="C142" s="285" t="s">
        <v>1366</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1239</v>
      </c>
      <c r="C143" s="285" t="s">
        <v>1367</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1239</v>
      </c>
      <c r="C144" s="285" t="s">
        <v>1368</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1239</v>
      </c>
      <c r="C145" s="285" t="s">
        <v>1369</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1239</v>
      </c>
      <c r="C146" s="285" t="s">
        <v>1370</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1239</v>
      </c>
      <c r="C147" s="285" t="s">
        <v>1371</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1239</v>
      </c>
      <c r="C148" s="285" t="s">
        <v>1372</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1151</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1152</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1153</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1154</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1250</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1373</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1374</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1375</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1155</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1376</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1377</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1378</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1379</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1380</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1381</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1382</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1156</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1157</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1251</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1383</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1384</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1385</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1386</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1387</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1388</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1158</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1252</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1159</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1253</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1389</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1160</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1161</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1162</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1254</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1163</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1164</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1390</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1391</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1392</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1165</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1393</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1394</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1395</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1396</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1397</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1398</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1399</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1400</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1401</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1402</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1403</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1404</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1405</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1406</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1407</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1408</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1409</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1410</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1411</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1412</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1413</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1414</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1166</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1415</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1416</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1417</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1418</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1419</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1420</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1421</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1422</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1167</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1255</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1168</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1169</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1423</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1170</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1171</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1424</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1425</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1099</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1426</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1427</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1428</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1429</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1430</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1172</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1431</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1432</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1433</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1434</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1435</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1436</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1437</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1438</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1173</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1180</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1439</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1440</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1174</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1441</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1442</v>
      </c>
      <c r="D250" s="269">
        <v>52000</v>
      </c>
      <c r="E250" s="243">
        <v>0</v>
      </c>
      <c r="F250" s="263" t="s">
        <v>234</v>
      </c>
      <c r="G250" s="267" t="s">
        <v>10</v>
      </c>
      <c r="H250" s="267" t="s">
        <v>964</v>
      </c>
      <c r="I250" s="244" t="str">
        <f t="shared" si="12"/>
        <v>22665234d</v>
      </c>
      <c r="J250" s="237" t="str">
        <f t="shared" si="13"/>
        <v>22665234026 03</v>
      </c>
      <c r="K250" s="5" t="s">
        <v>1470</v>
      </c>
      <c r="L250" s="237" t="str">
        <f t="shared" si="14"/>
        <v>22665234026 03B</v>
      </c>
      <c r="M250" s="5" t="str">
        <f t="shared" si="15"/>
        <v>Slovenský zväz telesne postihnutých športovcovdBAlena Kánová</v>
      </c>
    </row>
    <row r="251" spans="1:13">
      <c r="A251" s="236" t="s">
        <v>165</v>
      </c>
      <c r="B251" s="265" t="s">
        <v>166</v>
      </c>
      <c r="C251" s="285" t="s">
        <v>1443</v>
      </c>
      <c r="D251" s="269">
        <v>57000</v>
      </c>
      <c r="E251" s="243">
        <v>0</v>
      </c>
      <c r="F251" s="263" t="s">
        <v>234</v>
      </c>
      <c r="G251" s="267" t="s">
        <v>10</v>
      </c>
      <c r="H251" s="267" t="s">
        <v>964</v>
      </c>
      <c r="I251" s="244" t="str">
        <f t="shared" si="12"/>
        <v>22665234d</v>
      </c>
      <c r="J251" s="237" t="str">
        <f t="shared" si="13"/>
        <v>22665234026 03</v>
      </c>
      <c r="K251" s="5" t="s">
        <v>1470</v>
      </c>
      <c r="L251" s="237" t="str">
        <f t="shared" si="14"/>
        <v>22665234026 03B</v>
      </c>
      <c r="M251" s="5" t="str">
        <f t="shared" si="15"/>
        <v>Slovenský zväz telesne postihnutých športovcovdBAlexander Nagy, Gabriel Csémy</v>
      </c>
    </row>
    <row r="252" spans="1:13">
      <c r="A252" s="236" t="s">
        <v>165</v>
      </c>
      <c r="B252" s="265" t="s">
        <v>166</v>
      </c>
      <c r="C252" s="285" t="s">
        <v>1444</v>
      </c>
      <c r="D252" s="269">
        <v>36000</v>
      </c>
      <c r="E252" s="243">
        <v>0</v>
      </c>
      <c r="F252" s="263" t="s">
        <v>234</v>
      </c>
      <c r="G252" s="267" t="s">
        <v>10</v>
      </c>
      <c r="H252" s="267" t="s">
        <v>964</v>
      </c>
      <c r="I252" s="244" t="str">
        <f t="shared" si="12"/>
        <v>22665234d</v>
      </c>
      <c r="J252" s="237" t="str">
        <f t="shared" si="13"/>
        <v>22665234026 03</v>
      </c>
      <c r="K252" s="5" t="s">
        <v>1470</v>
      </c>
      <c r="L252" s="237" t="str">
        <f t="shared" si="14"/>
        <v>22665234026 03B</v>
      </c>
      <c r="M252" s="5" t="str">
        <f t="shared" si="15"/>
        <v>Slovenský zväz telesne postihnutých športovcovdBAndrej Meszároš</v>
      </c>
    </row>
    <row r="253" spans="1:13">
      <c r="A253" s="236" t="s">
        <v>165</v>
      </c>
      <c r="B253" s="265" t="s">
        <v>166</v>
      </c>
      <c r="C253" s="285" t="s">
        <v>1445</v>
      </c>
      <c r="D253" s="269">
        <v>46000</v>
      </c>
      <c r="E253" s="243">
        <v>0</v>
      </c>
      <c r="F253" s="263" t="s">
        <v>234</v>
      </c>
      <c r="G253" s="267" t="s">
        <v>10</v>
      </c>
      <c r="H253" s="267" t="s">
        <v>964</v>
      </c>
      <c r="I253" s="244" t="str">
        <f t="shared" si="12"/>
        <v>22665234d</v>
      </c>
      <c r="J253" s="237" t="str">
        <f t="shared" si="13"/>
        <v>22665234026 03</v>
      </c>
      <c r="K253" s="5" t="s">
        <v>1470</v>
      </c>
      <c r="L253" s="237" t="str">
        <f t="shared" si="14"/>
        <v>22665234026 03B</v>
      </c>
      <c r="M253" s="5" t="str">
        <f t="shared" si="15"/>
        <v>Slovenský zväz telesne postihnutých športovcovdBBoris Trávniček</v>
      </c>
    </row>
    <row r="254" spans="1:13">
      <c r="A254" s="236" t="s">
        <v>165</v>
      </c>
      <c r="B254" s="265" t="s">
        <v>166</v>
      </c>
      <c r="C254" s="285" t="s">
        <v>1446</v>
      </c>
      <c r="D254" s="269">
        <v>52000</v>
      </c>
      <c r="E254" s="243">
        <v>0</v>
      </c>
      <c r="F254" s="263" t="s">
        <v>234</v>
      </c>
      <c r="G254" s="267" t="s">
        <v>10</v>
      </c>
      <c r="H254" s="267" t="s">
        <v>964</v>
      </c>
      <c r="I254" s="244" t="str">
        <f t="shared" si="12"/>
        <v>22665234d</v>
      </c>
      <c r="J254" s="237" t="str">
        <f t="shared" si="13"/>
        <v>22665234026 03</v>
      </c>
      <c r="K254" s="5" t="s">
        <v>1470</v>
      </c>
      <c r="L254" s="237" t="str">
        <f t="shared" si="14"/>
        <v>22665234026 03B</v>
      </c>
      <c r="M254" s="5" t="str">
        <f t="shared" si="15"/>
        <v>Slovenský zväz telesne postihnutých športovcovdBAnna Oroszová</v>
      </c>
    </row>
    <row r="255" spans="1:13">
      <c r="A255" s="236" t="s">
        <v>165</v>
      </c>
      <c r="B255" s="265" t="s">
        <v>166</v>
      </c>
      <c r="C255" s="285" t="s">
        <v>1447</v>
      </c>
      <c r="D255" s="269">
        <v>36000</v>
      </c>
      <c r="E255" s="243">
        <v>0</v>
      </c>
      <c r="F255" s="263" t="s">
        <v>234</v>
      </c>
      <c r="G255" s="267" t="s">
        <v>10</v>
      </c>
      <c r="H255" s="267" t="s">
        <v>964</v>
      </c>
      <c r="I255" s="244" t="str">
        <f t="shared" si="12"/>
        <v>22665234d</v>
      </c>
      <c r="J255" s="237" t="str">
        <f t="shared" si="13"/>
        <v>22665234026 03</v>
      </c>
      <c r="K255" s="5" t="s">
        <v>1470</v>
      </c>
      <c r="L255" s="237" t="str">
        <f t="shared" si="14"/>
        <v>22665234026 03B</v>
      </c>
      <c r="M255" s="5" t="str">
        <f t="shared" si="15"/>
        <v>Slovenský zväz telesne postihnutých športovcovdBDiana Paschenková</v>
      </c>
    </row>
    <row r="256" spans="1:13">
      <c r="A256" s="236" t="s">
        <v>165</v>
      </c>
      <c r="B256" s="265" t="s">
        <v>166</v>
      </c>
      <c r="C256" s="285" t="s">
        <v>1448</v>
      </c>
      <c r="D256" s="269">
        <v>46000</v>
      </c>
      <c r="E256" s="243">
        <v>0</v>
      </c>
      <c r="F256" s="263" t="s">
        <v>234</v>
      </c>
      <c r="G256" s="267" t="s">
        <v>10</v>
      </c>
      <c r="H256" s="267" t="s">
        <v>964</v>
      </c>
      <c r="I256" s="244" t="str">
        <f t="shared" si="12"/>
        <v>22665234d</v>
      </c>
      <c r="J256" s="237" t="str">
        <f t="shared" si="13"/>
        <v>22665234026 03</v>
      </c>
      <c r="K256" s="5" t="s">
        <v>1470</v>
      </c>
      <c r="L256" s="237" t="str">
        <f t="shared" si="14"/>
        <v>22665234026 03B</v>
      </c>
      <c r="M256" s="5" t="str">
        <f t="shared" si="15"/>
        <v>Slovenský zväz telesne postihnutých športovcovdBMarcel Pavlík</v>
      </c>
    </row>
    <row r="257" spans="1:13">
      <c r="A257" s="236" t="s">
        <v>165</v>
      </c>
      <c r="B257" s="265" t="s">
        <v>166</v>
      </c>
      <c r="C257" s="285" t="s">
        <v>1449</v>
      </c>
      <c r="D257" s="269">
        <v>84000</v>
      </c>
      <c r="E257" s="243">
        <v>0</v>
      </c>
      <c r="F257" s="263" t="s">
        <v>234</v>
      </c>
      <c r="G257" s="267" t="s">
        <v>10</v>
      </c>
      <c r="H257" s="267" t="s">
        <v>964</v>
      </c>
      <c r="I257" s="244" t="str">
        <f t="shared" si="12"/>
        <v>22665234d</v>
      </c>
      <c r="J257" s="237" t="str">
        <f t="shared" si="13"/>
        <v>22665234026 03</v>
      </c>
      <c r="K257" s="5" t="s">
        <v>1470</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1470</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1450</v>
      </c>
      <c r="D259" s="269">
        <v>72000</v>
      </c>
      <c r="E259" s="243">
        <v>0</v>
      </c>
      <c r="F259" s="263" t="s">
        <v>234</v>
      </c>
      <c r="G259" s="267" t="s">
        <v>10</v>
      </c>
      <c r="H259" s="267" t="s">
        <v>964</v>
      </c>
      <c r="I259" s="244" t="str">
        <f t="shared" si="16"/>
        <v>22665234d</v>
      </c>
      <c r="J259" s="237" t="str">
        <f t="shared" si="17"/>
        <v>22665234026 03</v>
      </c>
      <c r="K259" s="5" t="s">
        <v>1470</v>
      </c>
      <c r="L259" s="237" t="str">
        <f t="shared" si="18"/>
        <v>22665234026 03B</v>
      </c>
      <c r="M259" s="5" t="str">
        <f t="shared" si="19"/>
        <v>Slovenský zväz telesne postihnutých športovcovdBJozef Metelka</v>
      </c>
    </row>
    <row r="260" spans="1:13">
      <c r="A260" s="236" t="s">
        <v>165</v>
      </c>
      <c r="B260" s="265" t="s">
        <v>166</v>
      </c>
      <c r="C260" s="285" t="s">
        <v>1451</v>
      </c>
      <c r="D260" s="269">
        <v>45333</v>
      </c>
      <c r="E260" s="243">
        <v>0</v>
      </c>
      <c r="F260" s="263" t="s">
        <v>234</v>
      </c>
      <c r="G260" s="267" t="s">
        <v>10</v>
      </c>
      <c r="H260" s="267" t="s">
        <v>964</v>
      </c>
      <c r="I260" s="244" t="str">
        <f t="shared" si="16"/>
        <v>22665234d</v>
      </c>
      <c r="J260" s="237" t="str">
        <f t="shared" si="17"/>
        <v>22665234026 03</v>
      </c>
      <c r="K260" s="5" t="s">
        <v>1470</v>
      </c>
      <c r="L260" s="237" t="str">
        <f t="shared" si="18"/>
        <v>22665234026 03B</v>
      </c>
      <c r="M260" s="5" t="str">
        <f t="shared" si="19"/>
        <v>Slovenský zväz telesne postihnutých športovcovdBLukáš Kližan</v>
      </c>
    </row>
    <row r="261" spans="1:13">
      <c r="A261" s="236" t="s">
        <v>165</v>
      </c>
      <c r="B261" s="265" t="s">
        <v>166</v>
      </c>
      <c r="C261" s="285" t="s">
        <v>1452</v>
      </c>
      <c r="D261" s="269">
        <v>42000</v>
      </c>
      <c r="E261" s="243">
        <v>0</v>
      </c>
      <c r="F261" s="263" t="s">
        <v>234</v>
      </c>
      <c r="G261" s="267" t="s">
        <v>10</v>
      </c>
      <c r="H261" s="267" t="s">
        <v>964</v>
      </c>
      <c r="I261" s="244" t="str">
        <f t="shared" si="16"/>
        <v>22665234d</v>
      </c>
      <c r="J261" s="237" t="str">
        <f t="shared" si="17"/>
        <v>22665234026 03</v>
      </c>
      <c r="K261" s="5" t="s">
        <v>1470</v>
      </c>
      <c r="L261" s="237" t="str">
        <f t="shared" si="18"/>
        <v>22665234026 03B</v>
      </c>
      <c r="M261" s="5" t="str">
        <f t="shared" si="19"/>
        <v>Slovenský zväz telesne postihnutých športovcovdBMarián Marečák</v>
      </c>
    </row>
    <row r="262" spans="1:13">
      <c r="A262" s="236" t="s">
        <v>165</v>
      </c>
      <c r="B262" s="265" t="s">
        <v>166</v>
      </c>
      <c r="C262" s="285" t="s">
        <v>1453</v>
      </c>
      <c r="D262" s="269">
        <v>52000</v>
      </c>
      <c r="E262" s="243">
        <v>0</v>
      </c>
      <c r="F262" s="263" t="s">
        <v>234</v>
      </c>
      <c r="G262" s="267" t="s">
        <v>10</v>
      </c>
      <c r="H262" s="267" t="s">
        <v>964</v>
      </c>
      <c r="I262" s="244" t="str">
        <f t="shared" si="16"/>
        <v>22665234d</v>
      </c>
      <c r="J262" s="237" t="str">
        <f t="shared" si="17"/>
        <v>22665234026 03</v>
      </c>
      <c r="K262" s="5" t="s">
        <v>1470</v>
      </c>
      <c r="L262" s="237" t="str">
        <f t="shared" si="18"/>
        <v>22665234026 03B</v>
      </c>
      <c r="M262" s="5" t="str">
        <f t="shared" si="19"/>
        <v>Slovenský zväz telesne postihnutých športovcovdBMartin Ludrovský</v>
      </c>
    </row>
    <row r="263" spans="1:13">
      <c r="A263" s="236" t="s">
        <v>165</v>
      </c>
      <c r="B263" s="265" t="s">
        <v>166</v>
      </c>
      <c r="C263" s="285" t="s">
        <v>1454</v>
      </c>
      <c r="D263" s="269">
        <v>92000</v>
      </c>
      <c r="E263" s="243">
        <v>0</v>
      </c>
      <c r="F263" s="263" t="s">
        <v>234</v>
      </c>
      <c r="G263" s="267" t="s">
        <v>10</v>
      </c>
      <c r="H263" s="267" t="s">
        <v>964</v>
      </c>
      <c r="I263" s="244" t="str">
        <f t="shared" si="16"/>
        <v>22665234d</v>
      </c>
      <c r="J263" s="237" t="str">
        <f t="shared" si="17"/>
        <v>22665234026 03</v>
      </c>
      <c r="K263" s="5" t="s">
        <v>1470</v>
      </c>
      <c r="L263" s="237" t="str">
        <f t="shared" si="18"/>
        <v>22665234026 03B</v>
      </c>
      <c r="M263" s="5" t="str">
        <f t="shared" si="19"/>
        <v>Slovenský zväz telesne postihnutých športovcovdBMichaela Balcová, Martin Strehársky</v>
      </c>
    </row>
    <row r="264" spans="1:13">
      <c r="A264" s="236" t="s">
        <v>165</v>
      </c>
      <c r="B264" s="265" t="s">
        <v>166</v>
      </c>
      <c r="C264" s="285" t="s">
        <v>1455</v>
      </c>
      <c r="D264" s="269">
        <v>10000</v>
      </c>
      <c r="E264" s="243">
        <v>0</v>
      </c>
      <c r="F264" s="263" t="s">
        <v>234</v>
      </c>
      <c r="G264" s="267" t="s">
        <v>10</v>
      </c>
      <c r="H264" s="267" t="s">
        <v>964</v>
      </c>
      <c r="I264" s="244" t="str">
        <f t="shared" si="16"/>
        <v>22665234d</v>
      </c>
      <c r="J264" s="237" t="str">
        <f t="shared" si="17"/>
        <v>22665234026 03</v>
      </c>
      <c r="K264" s="5" t="s">
        <v>1470</v>
      </c>
      <c r="L264" s="237" t="str">
        <f t="shared" si="18"/>
        <v>22665234026 03B</v>
      </c>
      <c r="M264" s="5" t="str">
        <f t="shared" si="19"/>
        <v>Slovenský zväz telesne postihnutých športovcovdBOndrej Strečko</v>
      </c>
    </row>
    <row r="265" spans="1:13">
      <c r="A265" s="236" t="s">
        <v>165</v>
      </c>
      <c r="B265" s="265" t="s">
        <v>166</v>
      </c>
      <c r="C265" s="285" t="s">
        <v>1456</v>
      </c>
      <c r="D265" s="269">
        <v>62000</v>
      </c>
      <c r="E265" s="243">
        <v>0</v>
      </c>
      <c r="F265" s="263" t="s">
        <v>234</v>
      </c>
      <c r="G265" s="267" t="s">
        <v>10</v>
      </c>
      <c r="H265" s="267" t="s">
        <v>964</v>
      </c>
      <c r="I265" s="244" t="str">
        <f t="shared" si="16"/>
        <v>22665234d</v>
      </c>
      <c r="J265" s="237" t="str">
        <f t="shared" si="17"/>
        <v>22665234026 03</v>
      </c>
      <c r="K265" s="5" t="s">
        <v>1470</v>
      </c>
      <c r="L265" s="237" t="str">
        <f t="shared" si="18"/>
        <v>22665234026 03B</v>
      </c>
      <c r="M265" s="5" t="str">
        <f t="shared" si="19"/>
        <v>Slovenský zväz telesne postihnutých športovcovdBPatrik Kuril</v>
      </c>
    </row>
    <row r="266" spans="1:13">
      <c r="A266" s="236" t="s">
        <v>165</v>
      </c>
      <c r="B266" s="265" t="s">
        <v>166</v>
      </c>
      <c r="C266" s="274" t="s">
        <v>1457</v>
      </c>
      <c r="D266" s="242">
        <v>42000</v>
      </c>
      <c r="E266" s="243">
        <v>0</v>
      </c>
      <c r="F266" s="263" t="s">
        <v>234</v>
      </c>
      <c r="G266" s="267" t="s">
        <v>10</v>
      </c>
      <c r="H266" s="267" t="s">
        <v>964</v>
      </c>
      <c r="I266" s="244" t="str">
        <f t="shared" si="16"/>
        <v>22665234d</v>
      </c>
      <c r="J266" s="237" t="str">
        <f t="shared" si="17"/>
        <v>22665234026 03</v>
      </c>
      <c r="K266" s="5" t="s">
        <v>1470</v>
      </c>
      <c r="L266" s="237" t="str">
        <f t="shared" si="18"/>
        <v>22665234026 03B</v>
      </c>
      <c r="M266" s="5" t="str">
        <f t="shared" si="19"/>
        <v>Slovenský zväz telesne postihnutých športovcovdBRóbert Mezík</v>
      </c>
    </row>
    <row r="267" spans="1:13">
      <c r="A267" s="236" t="s">
        <v>165</v>
      </c>
      <c r="B267" s="265" t="s">
        <v>166</v>
      </c>
      <c r="C267" s="274" t="s">
        <v>1458</v>
      </c>
      <c r="D267" s="242">
        <v>62000</v>
      </c>
      <c r="E267" s="243">
        <v>0</v>
      </c>
      <c r="F267" s="263" t="s">
        <v>234</v>
      </c>
      <c r="G267" s="267" t="s">
        <v>10</v>
      </c>
      <c r="H267" s="267" t="s">
        <v>964</v>
      </c>
      <c r="I267" s="244" t="str">
        <f t="shared" si="16"/>
        <v>22665234d</v>
      </c>
      <c r="J267" s="237" t="str">
        <f t="shared" si="17"/>
        <v>22665234026 03</v>
      </c>
      <c r="K267" s="5" t="s">
        <v>1470</v>
      </c>
      <c r="L267" s="237" t="str">
        <f t="shared" si="18"/>
        <v>22665234026 03B</v>
      </c>
      <c r="M267" s="5" t="str">
        <f t="shared" si="19"/>
        <v>Slovenský zväz telesne postihnutých športovcovdBSamuel Andrejčík</v>
      </c>
    </row>
    <row r="268" spans="1:13">
      <c r="A268" s="236" t="s">
        <v>165</v>
      </c>
      <c r="B268" s="265" t="s">
        <v>166</v>
      </c>
      <c r="C268" s="274" t="s">
        <v>1459</v>
      </c>
      <c r="D268" s="242">
        <v>42000</v>
      </c>
      <c r="E268" s="243">
        <v>0</v>
      </c>
      <c r="F268" s="263" t="s">
        <v>234</v>
      </c>
      <c r="G268" s="267" t="s">
        <v>10</v>
      </c>
      <c r="H268" s="267" t="s">
        <v>964</v>
      </c>
      <c r="I268" s="244" t="str">
        <f t="shared" si="16"/>
        <v>22665234d</v>
      </c>
      <c r="J268" s="237" t="str">
        <f t="shared" si="17"/>
        <v>22665234026 03</v>
      </c>
      <c r="K268" s="5" t="s">
        <v>1470</v>
      </c>
      <c r="L268" s="237" t="str">
        <f t="shared" si="18"/>
        <v>22665234026 03B</v>
      </c>
      <c r="M268" s="5" t="str">
        <f t="shared" si="19"/>
        <v>Slovenský zväz telesne postihnutých športovcovdBTomáš Král</v>
      </c>
    </row>
    <row r="269" spans="1:13">
      <c r="A269" s="236" t="s">
        <v>165</v>
      </c>
      <c r="B269" s="265" t="s">
        <v>166</v>
      </c>
      <c r="C269" s="274" t="s">
        <v>1460</v>
      </c>
      <c r="D269" s="242">
        <v>15000</v>
      </c>
      <c r="E269" s="243">
        <v>0</v>
      </c>
      <c r="F269" s="263" t="s">
        <v>234</v>
      </c>
      <c r="G269" s="267" t="s">
        <v>10</v>
      </c>
      <c r="H269" s="267" t="s">
        <v>964</v>
      </c>
      <c r="I269" s="244" t="str">
        <f t="shared" si="16"/>
        <v>22665234d</v>
      </c>
      <c r="J269" s="237" t="str">
        <f t="shared" si="17"/>
        <v>22665234026 03</v>
      </c>
      <c r="K269" s="5" t="s">
        <v>1470</v>
      </c>
      <c r="L269" s="237" t="str">
        <f t="shared" si="18"/>
        <v>22665234026 03B</v>
      </c>
      <c r="M269" s="5" t="str">
        <f t="shared" si="19"/>
        <v>Slovenský zväz telesne postihnutých športovcovdBTomáš Valach</v>
      </c>
    </row>
    <row r="270" spans="1:13">
      <c r="A270" s="263" t="s">
        <v>167</v>
      </c>
      <c r="B270" s="265" t="s">
        <v>550</v>
      </c>
      <c r="C270" s="267" t="s">
        <v>1175</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1256</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1461</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1176</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1462</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1463</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1177</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1464</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1465</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1466</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1467</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1468</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1257</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1178</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1179</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1469</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1191</v>
      </c>
    </row>
    <row r="2" spans="1:16">
      <c r="N2" s="203" t="str">
        <f t="shared" ref="N2:N10" si="0">O2&amp;" - "&amp;P2</f>
        <v>b - príspevok športovcom top tímu</v>
      </c>
      <c r="O2" s="203" t="s">
        <v>232</v>
      </c>
      <c r="P2" s="203" t="s">
        <v>1192</v>
      </c>
    </row>
    <row r="3" spans="1:16">
      <c r="E3" s="330" t="s">
        <v>1037</v>
      </c>
      <c r="F3" s="331"/>
      <c r="N3" s="203" t="str">
        <f t="shared" si="0"/>
        <v>c - príspevok Slovenskému olympijskému výboru</v>
      </c>
      <c r="O3" s="203" t="s">
        <v>233</v>
      </c>
      <c r="P3" s="203" t="s">
        <v>1193</v>
      </c>
    </row>
    <row r="4" spans="1:16" ht="45.75" customHeight="1">
      <c r="E4" s="331"/>
      <c r="F4" s="331"/>
      <c r="N4" s="203" t="str">
        <f t="shared" si="0"/>
        <v>d - príspevok Slovenskému paralympijskému výboru</v>
      </c>
      <c r="O4" s="203" t="s">
        <v>234</v>
      </c>
      <c r="P4" s="203" t="s">
        <v>1194</v>
      </c>
    </row>
    <row r="5" spans="1:16" ht="30.75" customHeight="1">
      <c r="C5" s="204" t="s">
        <v>1261</v>
      </c>
      <c r="N5" s="203" t="str">
        <f t="shared" si="0"/>
        <v>e - rozvoj športov, ktoré nie sú uznanými podľa zákona č. 440/2015 Z. z.</v>
      </c>
      <c r="O5" s="203" t="s">
        <v>235</v>
      </c>
      <c r="P5" s="203" t="s">
        <v>1195</v>
      </c>
    </row>
    <row r="6" spans="1:16">
      <c r="C6" s="204" t="s">
        <v>1221</v>
      </c>
      <c r="E6" s="206" t="s">
        <v>1026</v>
      </c>
      <c r="F6" s="217"/>
      <c r="N6" s="203" t="str">
        <f t="shared" si="0"/>
        <v>f - organizovanie významných a tradičných športových podujatí na území SR v roku 2018</v>
      </c>
      <c r="O6" s="203" t="s">
        <v>236</v>
      </c>
      <c r="P6" s="203" t="s">
        <v>1196</v>
      </c>
    </row>
    <row r="7" spans="1:16">
      <c r="C7" s="204" t="s">
        <v>1019</v>
      </c>
      <c r="E7" s="206" t="s">
        <v>1030</v>
      </c>
      <c r="F7" s="218"/>
      <c r="N7" s="203" t="str">
        <f t="shared" si="0"/>
        <v>g - projekty školského, univerzitného športu a športu pre všetkých</v>
      </c>
      <c r="O7" s="203" t="s">
        <v>237</v>
      </c>
      <c r="P7" s="203" t="s">
        <v>1197</v>
      </c>
    </row>
    <row r="8" spans="1:16">
      <c r="C8" s="204" t="s">
        <v>1020</v>
      </c>
      <c r="E8" s="206" t="s">
        <v>1027</v>
      </c>
      <c r="F8" s="219"/>
      <c r="N8" s="203" t="str">
        <f t="shared" si="0"/>
        <v>h - značenie peších, lyžiarskych, vodných a cyklistických trás v Slovenskej republike</v>
      </c>
      <c r="O8" s="203" t="s">
        <v>238</v>
      </c>
      <c r="P8" s="203" t="s">
        <v>1198</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1199</v>
      </c>
    </row>
    <row r="10" spans="1:16">
      <c r="N10" s="203" t="str">
        <f t="shared" si="0"/>
        <v>j - projekty s pridanou hodnotou pre popularizáciu pohybových aktivít detí a mládeže</v>
      </c>
      <c r="O10" s="203" t="s">
        <v>240</v>
      </c>
      <c r="P10" s="203" t="s">
        <v>1200</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1277</v>
      </c>
      <c r="C17" s="282">
        <v>31</v>
      </c>
      <c r="E17" s="211" t="s">
        <v>1036</v>
      </c>
      <c r="F17" s="212"/>
      <c r="N17" s="203" t="str">
        <f>O17&amp;" - "&amp;P17</f>
        <v>026 01 - Školský šport a vysokoškolský šport</v>
      </c>
      <c r="O17" s="203" t="s">
        <v>7</v>
      </c>
      <c r="P17" s="203" t="s">
        <v>940</v>
      </c>
    </row>
    <row r="18" spans="1:16">
      <c r="B18" s="281" t="s">
        <v>1273</v>
      </c>
      <c r="C18" s="208" t="str">
        <f>Spolu!C4</f>
        <v>37998919</v>
      </c>
      <c r="E18" s="213" t="s">
        <v>1035</v>
      </c>
      <c r="F18" s="214" t="s">
        <v>1203</v>
      </c>
      <c r="N18" s="203" t="str">
        <f>O18&amp;" - "&amp;P18</f>
        <v>026 02 - Uznané športy</v>
      </c>
      <c r="O18" s="203" t="s">
        <v>6</v>
      </c>
      <c r="P18" s="203" t="s">
        <v>227</v>
      </c>
    </row>
    <row r="19" spans="1:16">
      <c r="E19" s="213" t="s">
        <v>1222</v>
      </c>
      <c r="F19" s="214" t="s">
        <v>1223</v>
      </c>
      <c r="N19" s="203" t="str">
        <f>O19&amp;" - "&amp;P19</f>
        <v>026 03 - Národné športové projekty</v>
      </c>
      <c r="O19" s="203" t="s">
        <v>10</v>
      </c>
      <c r="P19" s="203" t="s">
        <v>228</v>
      </c>
    </row>
    <row r="20" spans="1:16" ht="15.75" thickBot="1">
      <c r="A20" s="205" t="s">
        <v>948</v>
      </c>
      <c r="B20" s="209">
        <f>F9</f>
        <v>0</v>
      </c>
      <c r="E20" s="215" t="s">
        <v>1224</v>
      </c>
      <c r="F20" s="216" t="s">
        <v>1225</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1191</v>
      </c>
    </row>
    <row r="2" spans="1:16">
      <c r="N2" s="203" t="str">
        <f t="shared" ref="N2:N10" si="0">O2&amp;" - "&amp;P2</f>
        <v>b - príspevok športovcom top tímu</v>
      </c>
      <c r="O2" s="203" t="s">
        <v>232</v>
      </c>
      <c r="P2" s="203" t="s">
        <v>1192</v>
      </c>
    </row>
    <row r="3" spans="1:16">
      <c r="E3" s="330" t="s">
        <v>1037</v>
      </c>
      <c r="F3" s="331"/>
      <c r="N3" s="203" t="str">
        <f t="shared" si="0"/>
        <v>c - príspevok Slovenskému olympijskému výboru</v>
      </c>
      <c r="O3" s="203" t="s">
        <v>233</v>
      </c>
      <c r="P3" s="203" t="s">
        <v>1193</v>
      </c>
    </row>
    <row r="4" spans="1:16" ht="45.75" customHeight="1">
      <c r="E4" s="331"/>
      <c r="F4" s="331"/>
      <c r="N4" s="203" t="str">
        <f t="shared" si="0"/>
        <v>d - príspevok Slovenskému paralympijskému výboru</v>
      </c>
      <c r="O4" s="203" t="s">
        <v>234</v>
      </c>
      <c r="P4" s="203" t="s">
        <v>1194</v>
      </c>
    </row>
    <row r="5" spans="1:16" ht="30.75" customHeight="1">
      <c r="C5" s="204" t="s">
        <v>1261</v>
      </c>
      <c r="N5" s="203" t="str">
        <f t="shared" si="0"/>
        <v>e - rozvoj športov, ktoré nie sú uznanými podľa zákona č. 440/2015 Z. z.</v>
      </c>
      <c r="O5" s="203" t="s">
        <v>235</v>
      </c>
      <c r="P5" s="203" t="s">
        <v>1195</v>
      </c>
    </row>
    <row r="6" spans="1:16">
      <c r="C6" s="204" t="s">
        <v>1221</v>
      </c>
      <c r="E6" s="206" t="s">
        <v>1026</v>
      </c>
      <c r="F6" s="217"/>
      <c r="N6" s="203" t="str">
        <f t="shared" si="0"/>
        <v>f - organizovanie významných a tradičných športových podujatí na území SR v roku 2018</v>
      </c>
      <c r="O6" s="203" t="s">
        <v>236</v>
      </c>
      <c r="P6" s="203" t="s">
        <v>1196</v>
      </c>
    </row>
    <row r="7" spans="1:16">
      <c r="C7" s="204" t="s">
        <v>1019</v>
      </c>
      <c r="E7" s="206" t="s">
        <v>1030</v>
      </c>
      <c r="F7" s="218"/>
      <c r="N7" s="203" t="str">
        <f t="shared" si="0"/>
        <v>g - projekty školského, univerzitného športu a športu pre všetkých</v>
      </c>
      <c r="O7" s="203" t="s">
        <v>237</v>
      </c>
      <c r="P7" s="203" t="s">
        <v>1197</v>
      </c>
    </row>
    <row r="8" spans="1:16">
      <c r="C8" s="204" t="s">
        <v>1020</v>
      </c>
      <c r="E8" s="206" t="s">
        <v>1027</v>
      </c>
      <c r="F8" s="219"/>
      <c r="N8" s="203" t="str">
        <f t="shared" si="0"/>
        <v>h - značenie peších, lyžiarskych, vodných a cyklistických trás v Slovenskej republike</v>
      </c>
      <c r="O8" s="203" t="s">
        <v>238</v>
      </c>
      <c r="P8" s="203" t="s">
        <v>1198</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1199</v>
      </c>
    </row>
    <row r="10" spans="1:16">
      <c r="E10" s="206" t="s">
        <v>1029</v>
      </c>
      <c r="F10" s="217"/>
      <c r="N10" s="203" t="str">
        <f t="shared" si="0"/>
        <v>j - projekty s pridanou hodnotou pre popularizáciu pohybových aktivít detí a mládeže</v>
      </c>
      <c r="O10" s="203" t="s">
        <v>240</v>
      </c>
      <c r="P10" s="203" t="s">
        <v>1200</v>
      </c>
    </row>
    <row r="12" spans="1:16" ht="54.75" customHeight="1">
      <c r="A12" s="332" t="s">
        <v>1021</v>
      </c>
      <c r="B12" s="332"/>
      <c r="C12" s="332"/>
      <c r="D12" s="204"/>
      <c r="E12" s="204"/>
      <c r="F12" s="283" t="s">
        <v>1275</v>
      </c>
      <c r="G12" s="204"/>
    </row>
    <row r="13" spans="1:16" ht="45" customHeight="1">
      <c r="F13" s="283" t="s">
        <v>1276</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1274</v>
      </c>
      <c r="C19" s="282">
        <v>31</v>
      </c>
      <c r="E19" s="213" t="s">
        <v>1035</v>
      </c>
      <c r="F19" s="214" t="s">
        <v>1203</v>
      </c>
      <c r="N19" s="203" t="str">
        <f>O19&amp;" - "&amp;P19</f>
        <v>026 03 - Národné športové projekty</v>
      </c>
      <c r="O19" s="203" t="s">
        <v>10</v>
      </c>
      <c r="P19" s="203" t="s">
        <v>228</v>
      </c>
    </row>
    <row r="20" spans="1:16">
      <c r="B20" s="281" t="s">
        <v>1273</v>
      </c>
      <c r="C20" s="208" t="str">
        <f>Spolu!C4</f>
        <v>37998919</v>
      </c>
      <c r="E20" s="213" t="s">
        <v>1222</v>
      </c>
      <c r="F20" s="214" t="s">
        <v>1223</v>
      </c>
      <c r="N20" s="203" t="str">
        <f>O20&amp;" - "&amp;P20</f>
        <v>026 04 - Športová infraštruktúra</v>
      </c>
      <c r="O20" s="203" t="s">
        <v>9</v>
      </c>
      <c r="P20" s="203" t="s">
        <v>229</v>
      </c>
    </row>
    <row r="21" spans="1:16" ht="15.75" thickBot="1">
      <c r="A21" s="205" t="s">
        <v>948</v>
      </c>
      <c r="B21" s="209">
        <f>F10</f>
        <v>0</v>
      </c>
      <c r="E21" s="215" t="s">
        <v>1224</v>
      </c>
      <c r="F21" s="216" t="s">
        <v>1225</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2019-11-13T09:24:30Z</dcterms:modified>
</cp:coreProperties>
</file>